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96" windowWidth="15192" windowHeight="9216" tabRatio="836" activeTab="4"/>
  </bookViews>
  <sheets>
    <sheet name="PRIHODI 13-14" sheetId="9" r:id="rId1"/>
    <sheet name="RASHODI 13-14" sheetId="8" r:id="rId2"/>
    <sheet name="RN FIN 13-14" sheetId="10" r:id="rId3"/>
    <sheet name="Manjak" sheetId="13" r:id="rId4"/>
    <sheet name="POSEBNI DIO" sheetId="14" r:id="rId5"/>
  </sheets>
  <definedNames>
    <definedName name="_xlnm.Print_Titles" localSheetId="4">'POSEBNI DIO'!$9:$10</definedName>
    <definedName name="_xlnm.Print_Titles" localSheetId="0">'PRIHODI 13-14'!$6:$7</definedName>
    <definedName name="_xlnm.Print_Titles" localSheetId="2">'RN FIN 13-14'!$6:$7</definedName>
    <definedName name="_xlnm.Print_Area" localSheetId="4">'POSEBNI DIO'!$A$1:$G$334</definedName>
    <definedName name="_xlnm.Print_Area" localSheetId="1">'RASHODI 13-14'!$A$1:$I$31</definedName>
  </definedNames>
  <calcPr calcId="145621" fullCalcOnLoad="1"/>
</workbook>
</file>

<file path=xl/calcChain.xml><?xml version="1.0" encoding="utf-8"?>
<calcChain xmlns="http://schemas.openxmlformats.org/spreadsheetml/2006/main">
  <c r="F98" i="14" l="1"/>
  <c r="I27" i="8"/>
  <c r="F27" i="8"/>
  <c r="E17" i="9"/>
  <c r="D17" i="9"/>
  <c r="D9" i="9" s="1"/>
  <c r="D3" i="9" s="1"/>
  <c r="I25" i="8"/>
  <c r="I21" i="8"/>
  <c r="I19" i="8"/>
  <c r="I17" i="8"/>
  <c r="I15" i="8"/>
  <c r="I13" i="8"/>
  <c r="I11" i="8"/>
  <c r="I9" i="8"/>
  <c r="I7" i="8" s="1"/>
  <c r="I1" i="8" s="1"/>
  <c r="F9" i="8"/>
  <c r="F25" i="8"/>
  <c r="F13" i="8"/>
  <c r="F21" i="8"/>
  <c r="F19" i="8"/>
  <c r="F17" i="8"/>
  <c r="F15" i="8"/>
  <c r="F11" i="8"/>
  <c r="F7" i="8" s="1"/>
  <c r="F1" i="8" s="1"/>
  <c r="F157" i="14"/>
  <c r="G284" i="14"/>
  <c r="G283" i="14"/>
  <c r="G281" i="14"/>
  <c r="G280" i="14" s="1"/>
  <c r="G277" i="14"/>
  <c r="G276" i="14"/>
  <c r="G273" i="14"/>
  <c r="G272" i="14" s="1"/>
  <c r="G270" i="14" s="1"/>
  <c r="G269" i="14" s="1"/>
  <c r="F284" i="14"/>
  <c r="F283" i="14"/>
  <c r="F281" i="14"/>
  <c r="F280" i="14" s="1"/>
  <c r="F277" i="14"/>
  <c r="F276" i="14"/>
  <c r="F273" i="14"/>
  <c r="F272" i="14" s="1"/>
  <c r="F270" i="14" s="1"/>
  <c r="G292" i="14"/>
  <c r="G289" i="14" s="1"/>
  <c r="G287" i="14" s="1"/>
  <c r="G290" i="14"/>
  <c r="F292" i="14"/>
  <c r="F290" i="14"/>
  <c r="G315" i="14"/>
  <c r="G314" i="14"/>
  <c r="G313" i="14" s="1"/>
  <c r="G309" i="14"/>
  <c r="G308" i="14"/>
  <c r="G307" i="14"/>
  <c r="G305" i="14"/>
  <c r="G304" i="14"/>
  <c r="G303" i="14"/>
  <c r="G301" i="14"/>
  <c r="G300" i="14" s="1"/>
  <c r="G295" i="14" s="1"/>
  <c r="G298" i="14"/>
  <c r="G297" i="14"/>
  <c r="F298" i="14"/>
  <c r="F297" i="14"/>
  <c r="F301" i="14"/>
  <c r="F300" i="14" s="1"/>
  <c r="F295" i="14" s="1"/>
  <c r="F294" i="14" s="1"/>
  <c r="F305" i="14"/>
  <c r="F304" i="14"/>
  <c r="F303" i="14"/>
  <c r="F309" i="14"/>
  <c r="F308" i="14"/>
  <c r="F307" i="14"/>
  <c r="F315" i="14"/>
  <c r="F314" i="14" s="1"/>
  <c r="F313" i="14" s="1"/>
  <c r="G220" i="14"/>
  <c r="F220" i="14"/>
  <c r="F218" i="14" s="1"/>
  <c r="G179" i="14"/>
  <c r="G178" i="14"/>
  <c r="G175" i="14"/>
  <c r="G174" i="14"/>
  <c r="G172" i="14" s="1"/>
  <c r="G171" i="14" s="1"/>
  <c r="F175" i="14"/>
  <c r="F174" i="14"/>
  <c r="F172" i="14" s="1"/>
  <c r="F171" i="14" s="1"/>
  <c r="F179" i="14"/>
  <c r="F178" i="14"/>
  <c r="G206" i="14"/>
  <c r="G205" i="14"/>
  <c r="G203" i="14"/>
  <c r="G202" i="14"/>
  <c r="G200" i="14"/>
  <c r="G199" i="14"/>
  <c r="G197" i="14"/>
  <c r="G196" i="14"/>
  <c r="G194" i="14"/>
  <c r="G193" i="14"/>
  <c r="G191" i="14"/>
  <c r="G190" i="14"/>
  <c r="G188" i="14"/>
  <c r="G187" i="14"/>
  <c r="G182" i="14" s="1"/>
  <c r="G181" i="14" s="1"/>
  <c r="G185" i="14"/>
  <c r="G184" i="14"/>
  <c r="F185" i="14"/>
  <c r="F184" i="14"/>
  <c r="F188" i="14"/>
  <c r="F187" i="14"/>
  <c r="F182" i="14" s="1"/>
  <c r="F181" i="14" s="1"/>
  <c r="F191" i="14"/>
  <c r="F190" i="14"/>
  <c r="F194" i="14"/>
  <c r="F193" i="14"/>
  <c r="F197" i="14"/>
  <c r="F196" i="14"/>
  <c r="F200" i="14"/>
  <c r="F199" i="14"/>
  <c r="F203" i="14"/>
  <c r="F202" i="14"/>
  <c r="F206" i="14"/>
  <c r="F205" i="14"/>
  <c r="G229" i="14"/>
  <c r="G228" i="14"/>
  <c r="G225" i="14"/>
  <c r="G224" i="14"/>
  <c r="G222" i="14"/>
  <c r="G221" i="14"/>
  <c r="G218" i="14"/>
  <c r="G216" i="14"/>
  <c r="G215" i="14" s="1"/>
  <c r="G209" i="14" s="1"/>
  <c r="G208" i="14" s="1"/>
  <c r="G212" i="14"/>
  <c r="G211" i="14"/>
  <c r="F212" i="14"/>
  <c r="F211" i="14"/>
  <c r="F216" i="14"/>
  <c r="F215" i="14" s="1"/>
  <c r="F209" i="14" s="1"/>
  <c r="F208" i="14" s="1"/>
  <c r="F222" i="14"/>
  <c r="F221" i="14"/>
  <c r="F225" i="14"/>
  <c r="F224" i="14"/>
  <c r="F229" i="14"/>
  <c r="F228" i="14"/>
  <c r="G232" i="14"/>
  <c r="G231" i="14"/>
  <c r="F232" i="14"/>
  <c r="F231" i="14"/>
  <c r="G241" i="14"/>
  <c r="G240" i="14"/>
  <c r="G238" i="14"/>
  <c r="G237" i="14"/>
  <c r="G235" i="14" s="1"/>
  <c r="G234" i="14" s="1"/>
  <c r="F238" i="14"/>
  <c r="F237" i="14"/>
  <c r="F241" i="14"/>
  <c r="F240" i="14"/>
  <c r="F235" i="14" s="1"/>
  <c r="F234" i="14" s="1"/>
  <c r="G258" i="14"/>
  <c r="G257" i="14"/>
  <c r="G255" i="14"/>
  <c r="G254" i="14"/>
  <c r="G251" i="14"/>
  <c r="G250" i="14"/>
  <c r="G247" i="14"/>
  <c r="G246" i="14"/>
  <c r="G244" i="14" s="1"/>
  <c r="G243" i="14" s="1"/>
  <c r="F247" i="14"/>
  <c r="F246" i="14"/>
  <c r="F244" i="14" s="1"/>
  <c r="F243" i="14" s="1"/>
  <c r="F251" i="14"/>
  <c r="F250" i="14"/>
  <c r="F255" i="14"/>
  <c r="F254" i="14"/>
  <c r="F258" i="14"/>
  <c r="F257" i="14"/>
  <c r="G266" i="14"/>
  <c r="G264" i="14"/>
  <c r="G263" i="14" s="1"/>
  <c r="G261" i="14" s="1"/>
  <c r="G260" i="14" s="1"/>
  <c r="F264" i="14"/>
  <c r="F266" i="14"/>
  <c r="G167" i="14"/>
  <c r="G166" i="14"/>
  <c r="G164" i="14" s="1"/>
  <c r="G163" i="14" s="1"/>
  <c r="G161" i="14"/>
  <c r="G160" i="14"/>
  <c r="G157" i="14"/>
  <c r="G156" i="14"/>
  <c r="G154" i="14"/>
  <c r="G153" i="14"/>
  <c r="G150" i="14"/>
  <c r="G149" i="14"/>
  <c r="G147" i="14" s="1"/>
  <c r="G146" i="14" s="1"/>
  <c r="G144" i="14"/>
  <c r="G143" i="14"/>
  <c r="G141" i="14"/>
  <c r="G140" i="14"/>
  <c r="G134" i="14" s="1"/>
  <c r="G137" i="14"/>
  <c r="G136" i="14"/>
  <c r="G131" i="14"/>
  <c r="G130" i="14"/>
  <c r="G128" i="14"/>
  <c r="G126" i="14"/>
  <c r="G122" i="14"/>
  <c r="G115" i="14"/>
  <c r="G114" i="14" s="1"/>
  <c r="G112" i="14"/>
  <c r="G111" i="14"/>
  <c r="G109" i="14"/>
  <c r="G108" i="14" s="1"/>
  <c r="G105" i="14"/>
  <c r="G104" i="14"/>
  <c r="G96" i="14"/>
  <c r="G95" i="14" s="1"/>
  <c r="G93" i="14"/>
  <c r="G92" i="14"/>
  <c r="G90" i="14"/>
  <c r="G89" i="14" s="1"/>
  <c r="G87" i="14"/>
  <c r="G86" i="14"/>
  <c r="G84" i="14"/>
  <c r="G83" i="14" s="1"/>
  <c r="G81" i="14"/>
  <c r="G80" i="14"/>
  <c r="G78" i="14"/>
  <c r="G73" i="14" s="1"/>
  <c r="G72" i="14" s="1"/>
  <c r="G74" i="14"/>
  <c r="G70" i="14"/>
  <c r="G69" i="14" s="1"/>
  <c r="G63" i="14"/>
  <c r="G62" i="14"/>
  <c r="G60" i="14"/>
  <c r="G59" i="14" s="1"/>
  <c r="G57" i="14" s="1"/>
  <c r="G56" i="14" s="1"/>
  <c r="G54" i="14"/>
  <c r="G53" i="14"/>
  <c r="G51" i="14"/>
  <c r="G50" i="14" s="1"/>
  <c r="F167" i="14"/>
  <c r="F166" i="14"/>
  <c r="F164" i="14"/>
  <c r="F163" i="14" s="1"/>
  <c r="F161" i="14"/>
  <c r="F160" i="14"/>
  <c r="F156" i="14"/>
  <c r="F154" i="14"/>
  <c r="F153" i="14"/>
  <c r="F150" i="14"/>
  <c r="F149" i="14"/>
  <c r="F147" i="14" s="1"/>
  <c r="F146" i="14" s="1"/>
  <c r="F144" i="14"/>
  <c r="F143" i="14"/>
  <c r="F141" i="14"/>
  <c r="F140" i="14"/>
  <c r="F134" i="14" s="1"/>
  <c r="F137" i="14"/>
  <c r="F136" i="14"/>
  <c r="F131" i="14"/>
  <c r="F130" i="14" s="1"/>
  <c r="F128" i="14"/>
  <c r="F126" i="14"/>
  <c r="F122" i="14"/>
  <c r="F121" i="14" s="1"/>
  <c r="F120" i="14" s="1"/>
  <c r="F115" i="14"/>
  <c r="F114" i="14"/>
  <c r="F112" i="14"/>
  <c r="F111" i="14"/>
  <c r="F109" i="14"/>
  <c r="F108" i="14"/>
  <c r="F105" i="14"/>
  <c r="F104" i="14"/>
  <c r="F102" i="14" s="1"/>
  <c r="F101" i="14" s="1"/>
  <c r="F96" i="14"/>
  <c r="F95" i="14"/>
  <c r="F93" i="14"/>
  <c r="F92" i="14"/>
  <c r="F90" i="14"/>
  <c r="F89" i="14"/>
  <c r="F87" i="14"/>
  <c r="F86" i="14"/>
  <c r="F84" i="14"/>
  <c r="F83" i="14"/>
  <c r="F81" i="14"/>
  <c r="F80" i="14"/>
  <c r="F78" i="14"/>
  <c r="F74" i="14"/>
  <c r="F73" i="14"/>
  <c r="F72" i="14"/>
  <c r="F70" i="14"/>
  <c r="F69" i="14"/>
  <c r="F63" i="14"/>
  <c r="F62" i="14"/>
  <c r="F57" i="14" s="1"/>
  <c r="F56" i="14" s="1"/>
  <c r="F60" i="14"/>
  <c r="F59" i="14"/>
  <c r="F54" i="14"/>
  <c r="F53" i="14"/>
  <c r="F51" i="14" s="1"/>
  <c r="F50" i="14" s="1"/>
  <c r="G47" i="14"/>
  <c r="G46" i="14"/>
  <c r="G41" i="14" s="1"/>
  <c r="G40" i="14" s="1"/>
  <c r="G39" i="14" s="1"/>
  <c r="G44" i="14"/>
  <c r="G43" i="14"/>
  <c r="F47" i="14"/>
  <c r="F46" i="14"/>
  <c r="F44" i="14"/>
  <c r="F43" i="14" s="1"/>
  <c r="F41" i="14" s="1"/>
  <c r="F40" i="14" s="1"/>
  <c r="F39" i="14" s="1"/>
  <c r="G37" i="14"/>
  <c r="G36" i="14"/>
  <c r="G34" i="14"/>
  <c r="G33" i="14"/>
  <c r="G31" i="14" s="1"/>
  <c r="G30" i="14" s="1"/>
  <c r="G28" i="14"/>
  <c r="G27" i="14"/>
  <c r="G25" i="14" s="1"/>
  <c r="G23" i="14"/>
  <c r="G22" i="14"/>
  <c r="G20" i="14"/>
  <c r="G19" i="14" s="1"/>
  <c r="G17" i="14"/>
  <c r="G16" i="14"/>
  <c r="G14" i="14" s="1"/>
  <c r="G13" i="14" s="1"/>
  <c r="F37" i="14"/>
  <c r="F36" i="14" s="1"/>
  <c r="F31" i="14" s="1"/>
  <c r="F30" i="14" s="1"/>
  <c r="F34" i="14"/>
  <c r="F33" i="14"/>
  <c r="F28" i="14"/>
  <c r="F27" i="14" s="1"/>
  <c r="F25" i="14" s="1"/>
  <c r="F23" i="14"/>
  <c r="F22" i="14"/>
  <c r="F20" i="14"/>
  <c r="F19" i="14"/>
  <c r="F17" i="14"/>
  <c r="F16" i="14"/>
  <c r="F14" i="14" s="1"/>
  <c r="C23" i="8"/>
  <c r="E20" i="10"/>
  <c r="E18" i="10" s="1"/>
  <c r="D20" i="10"/>
  <c r="D18" i="10"/>
  <c r="D11" i="13"/>
  <c r="C11" i="13"/>
  <c r="F23" i="8"/>
  <c r="I23" i="8"/>
  <c r="E9" i="9"/>
  <c r="E3" i="9"/>
  <c r="C20" i="10"/>
  <c r="D23" i="8"/>
  <c r="E23" i="8"/>
  <c r="G23" i="8"/>
  <c r="H23" i="8"/>
  <c r="D7" i="8"/>
  <c r="D1" i="8" s="1"/>
  <c r="E7" i="8"/>
  <c r="G7" i="8"/>
  <c r="G1" i="8"/>
  <c r="H7" i="8"/>
  <c r="H1" i="8" s="1"/>
  <c r="C7" i="8"/>
  <c r="C1" i="8" s="1"/>
  <c r="D23" i="9"/>
  <c r="E23" i="9"/>
  <c r="D11" i="10"/>
  <c r="D9" i="10"/>
  <c r="D3" i="10" s="1"/>
  <c r="E11" i="10"/>
  <c r="E9" i="10" s="1"/>
  <c r="E3" i="10" s="1"/>
  <c r="C18" i="10"/>
  <c r="C13" i="10"/>
  <c r="C11" i="10" s="1"/>
  <c r="C9" i="10" s="1"/>
  <c r="C3" i="10" s="1"/>
  <c r="C3" i="9"/>
  <c r="E1" i="8"/>
  <c r="F289" i="14"/>
  <c r="F287" i="14" s="1"/>
  <c r="F263" i="14"/>
  <c r="F261" i="14" s="1"/>
  <c r="F260" i="14" s="1"/>
  <c r="G121" i="14"/>
  <c r="G120" i="14" s="1"/>
  <c r="G118" i="14" s="1"/>
  <c r="G117" i="14" s="1"/>
  <c r="F67" i="14"/>
  <c r="F66" i="14" s="1"/>
  <c r="G12" i="14" l="1"/>
  <c r="G67" i="14"/>
  <c r="G66" i="14" s="1"/>
  <c r="G49" i="14" s="1"/>
  <c r="F170" i="14"/>
  <c r="G294" i="14"/>
  <c r="G268" i="14" s="1"/>
  <c r="F269" i="14"/>
  <c r="F268" i="14" s="1"/>
  <c r="F13" i="14"/>
  <c r="F12" i="14" s="1"/>
  <c r="F49" i="14"/>
  <c r="F118" i="14"/>
  <c r="F117" i="14" s="1"/>
  <c r="G102" i="14"/>
  <c r="G101" i="14" s="1"/>
  <c r="G170" i="14"/>
  <c r="F11" i="14" l="1"/>
  <c r="G11" i="14"/>
</calcChain>
</file>

<file path=xl/comments1.xml><?xml version="1.0" encoding="utf-8"?>
<comments xmlns="http://schemas.openxmlformats.org/spreadsheetml/2006/main">
  <authors>
    <author>Korisnik</author>
  </authors>
  <commentList>
    <comment ref="B40" authorId="0">
      <text>
        <r>
          <rPr>
            <b/>
            <sz val="8"/>
            <color indexed="81"/>
            <rFont val="Tahoma"/>
            <family val="2"/>
            <charset val="238"/>
          </rPr>
          <t>Korisnik: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B147" authorId="0">
      <text>
        <r>
          <rPr>
            <b/>
            <sz val="8"/>
            <color indexed="81"/>
            <rFont val="Tahoma"/>
            <family val="2"/>
            <charset val="238"/>
          </rPr>
          <t>Korisnik: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B166" authorId="0">
      <text>
        <r>
          <rPr>
            <b/>
            <sz val="8"/>
            <color indexed="81"/>
            <rFont val="Tahoma"/>
            <family val="2"/>
            <charset val="238"/>
          </rPr>
          <t>Korisnik: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<sst xmlns="http://schemas.openxmlformats.org/spreadsheetml/2006/main" count="626" uniqueCount="301">
  <si>
    <t xml:space="preserve">             Članak 4.</t>
  </si>
  <si>
    <t>u kunama i lipama</t>
  </si>
  <si>
    <t xml:space="preserve">Broj </t>
  </si>
  <si>
    <t>VRSTA RASHODA I IZDATAKA</t>
  </si>
  <si>
    <t xml:space="preserve">Plan </t>
  </si>
  <si>
    <t>konta</t>
  </si>
  <si>
    <t>Rashodi poslovanja</t>
  </si>
  <si>
    <t>Rashodi za zaposlene</t>
  </si>
  <si>
    <t>Materijalni rashodi</t>
  </si>
  <si>
    <t>Ostali rashodi</t>
  </si>
  <si>
    <t>Rashodi za nabavu nefinancijske imovine</t>
  </si>
  <si>
    <t>Rashodi za nabavu proizvedene dugotrajne imovine</t>
  </si>
  <si>
    <t>Pomoći dane u inozemstvo i unutar opće države</t>
  </si>
  <si>
    <t>Naknade građanima i kućanstvima na temelju osiguranja i druge naknade</t>
  </si>
  <si>
    <t>Rashodi za nabavu neproizvedene imovine</t>
  </si>
  <si>
    <t>Subvencije</t>
  </si>
  <si>
    <t>Financijski rashodi</t>
  </si>
  <si>
    <t>Izdaci za financijsku imovinu i otplate zajmova</t>
  </si>
  <si>
    <t>Izdaci za otplatu glavnice primljenih zajmova</t>
  </si>
  <si>
    <t>Otplata glavnice primljenih zajmova od banaka i ostalih financijskih institucija izvan javnog sektora</t>
  </si>
  <si>
    <t>A. RAČUN PRIHODA I RASHODA</t>
  </si>
  <si>
    <t>SVEUKUPNO PRIHODI</t>
  </si>
  <si>
    <t>BROJ</t>
  </si>
  <si>
    <t xml:space="preserve">VRSTA PRIHODA </t>
  </si>
  <si>
    <t>KONTA</t>
  </si>
  <si>
    <t>PRIHODI POSLOVANJA</t>
  </si>
  <si>
    <t>Prihodi od poreza</t>
  </si>
  <si>
    <t>Pomoći iz inozemstva (darovnice) i od subjekata unutar opće države</t>
  </si>
  <si>
    <t>Prihodi od imovine</t>
  </si>
  <si>
    <t>Prihodi od administrativnih pristojbi i po posebnim propisima</t>
  </si>
  <si>
    <t>Ostali prihodi</t>
  </si>
  <si>
    <t>PRIHODI OD PRODAJE NEFINANCIJSKE IMOVINE</t>
  </si>
  <si>
    <t>Prihodi od prodaje neproizvedene imovine</t>
  </si>
  <si>
    <t>Prihodi od prodaje proizvedene dugotrajne imovine</t>
  </si>
  <si>
    <t>SVEUKUPNO RASHODI</t>
  </si>
  <si>
    <t>VRSTA RASHODA</t>
  </si>
  <si>
    <t>B. RAČUN FINANCIRANJA</t>
  </si>
  <si>
    <t>NETO FINANCIRANJE</t>
  </si>
  <si>
    <t>VRSTA PRIMITKA / IZDATKA</t>
  </si>
  <si>
    <t>Primici od financijske imovine i zaduživanja</t>
  </si>
  <si>
    <t>Primici od zaduživanja</t>
  </si>
  <si>
    <t>Primljeni zajmovi od banaka i ostalih financijskih institucija izvan javnog sektora</t>
  </si>
  <si>
    <t>Procjena</t>
  </si>
  <si>
    <t>Rashodi za nabavu neproizvedene dugotrajne imovine</t>
  </si>
  <si>
    <t xml:space="preserve">za 2011. </t>
  </si>
  <si>
    <t>VIJEĆA IVANEC:</t>
  </si>
  <si>
    <t>PREDSJEDNIK GRADSKOG</t>
  </si>
  <si>
    <t>Kazne, upravne mjere i ostali prihodi</t>
  </si>
  <si>
    <t xml:space="preserve">za 2014. </t>
  </si>
  <si>
    <t>C. RASPOLOŽIVA SREDSTVA IZ PRETHODNIH GODINA</t>
  </si>
  <si>
    <t>VLASTITI IZVORI</t>
  </si>
  <si>
    <t>VRSTA PRIHODA</t>
  </si>
  <si>
    <t>PLAN</t>
  </si>
  <si>
    <t>Vlastiti izvori</t>
  </si>
  <si>
    <t>Rezultat poslovanja</t>
  </si>
  <si>
    <t>Višak/manjak prihoda</t>
  </si>
  <si>
    <t xml:space="preserve">                       II.  POSEBNI DIO</t>
  </si>
  <si>
    <t xml:space="preserve">                              Članak 3.</t>
  </si>
  <si>
    <t>Poz.</t>
  </si>
  <si>
    <t>Funkcija</t>
  </si>
  <si>
    <t>UKUPNO RASHODI / IZDACI</t>
  </si>
  <si>
    <t>Razdjel</t>
  </si>
  <si>
    <t>001</t>
  </si>
  <si>
    <t>Glava</t>
  </si>
  <si>
    <t>Program</t>
  </si>
  <si>
    <t>A01 1000</t>
  </si>
  <si>
    <t>Aktivnost</t>
  </si>
  <si>
    <t>A01 1000 A100001</t>
  </si>
  <si>
    <t>A01 1000 A100002</t>
  </si>
  <si>
    <t>A01 1000 A100003</t>
  </si>
  <si>
    <t>Ulaganje u materijalnu imovinu grada</t>
  </si>
  <si>
    <t>A01 1001</t>
  </si>
  <si>
    <t>Rad političkih stranaka</t>
  </si>
  <si>
    <t>A02 1002</t>
  </si>
  <si>
    <t>Redovna djelatnost mjesnih odbora</t>
  </si>
  <si>
    <t>Komunalne usluge</t>
  </si>
  <si>
    <t>Kapitalni projekt</t>
  </si>
  <si>
    <t>002</t>
  </si>
  <si>
    <t>A03 1003</t>
  </si>
  <si>
    <t>A03 1003 A100008</t>
  </si>
  <si>
    <t>Redovna djelatnost</t>
  </si>
  <si>
    <t>003</t>
  </si>
  <si>
    <t>UPRAVNI ODJEL ZA OPĆE POSLOVE I DRUŠTVENE DJELATNOSTI</t>
  </si>
  <si>
    <t>A04 1004</t>
  </si>
  <si>
    <t>A04 1004 A100009</t>
  </si>
  <si>
    <t>A05</t>
  </si>
  <si>
    <t>A05 1005</t>
  </si>
  <si>
    <t>A05 1005 A100010</t>
  </si>
  <si>
    <t>Vatrogasna zajednica</t>
  </si>
  <si>
    <t>A05 1005 A100011</t>
  </si>
  <si>
    <t>Služba za zaštitu i spašavanje</t>
  </si>
  <si>
    <t>A06 1006</t>
  </si>
  <si>
    <t>A06 1006 A100012</t>
  </si>
  <si>
    <t>Djelatnost ustanova, udruga i građana u kulturi</t>
  </si>
  <si>
    <t>A06 1006 A100013</t>
  </si>
  <si>
    <t>Djelatnost knjižnice</t>
  </si>
  <si>
    <t>Korisnik</t>
  </si>
  <si>
    <t/>
  </si>
  <si>
    <t>GRADSKA KNJIŽNICA I ČITAONICA "GUSTAV KRKLEC"</t>
  </si>
  <si>
    <t>A06 1006 A100014</t>
  </si>
  <si>
    <t>A06 1006 K100016</t>
  </si>
  <si>
    <t>Etno kuća u Bedencu</t>
  </si>
  <si>
    <t>Obilježavanje blagdana i održavanje kulturno zabavnih manifestacija</t>
  </si>
  <si>
    <t>A07 1007</t>
  </si>
  <si>
    <t>A07 1007 A100020</t>
  </si>
  <si>
    <t>A07 1007 A100021</t>
  </si>
  <si>
    <t>Uređenje sportskih igrališta</t>
  </si>
  <si>
    <t>A08 1008</t>
  </si>
  <si>
    <t>A08 1008 A100025</t>
  </si>
  <si>
    <t>Vrtić i predškola</t>
  </si>
  <si>
    <t>DJEČJI VRTIĆ "IVANČICE"</t>
  </si>
  <si>
    <t>Sufinanciranje vrtića van područja grada</t>
  </si>
  <si>
    <t>A08 1009</t>
  </si>
  <si>
    <t>A08 1009 A100027</t>
  </si>
  <si>
    <t>Potpore ustanovama i programima u školstvu</t>
  </si>
  <si>
    <t>A08 1009 A100028</t>
  </si>
  <si>
    <t>Adaptacija škola</t>
  </si>
  <si>
    <t>A09 1010</t>
  </si>
  <si>
    <t>A09 1010 A100030</t>
  </si>
  <si>
    <t>Naknada za sufinanciranje boravka i obroka djece</t>
  </si>
  <si>
    <t>A09 1010 A100031</t>
  </si>
  <si>
    <t>Naknade za potpore prema socijalnom programu</t>
  </si>
  <si>
    <t>A09 1010 A100032</t>
  </si>
  <si>
    <t>Pomoć pojedincima i obiteljima</t>
  </si>
  <si>
    <t>Socijalno humanitarne udruge i programi</t>
  </si>
  <si>
    <t>A10 1011</t>
  </si>
  <si>
    <t>004</t>
  </si>
  <si>
    <t>UPRAVNI ODJEL ZA URBANIZAM, KOMUNALNE POSLOVE I ZAŠTITU OKOLIŠA</t>
  </si>
  <si>
    <t>Čišćenje i održavanje javnih površina i radovi na uređenju grada</t>
  </si>
  <si>
    <t>Održavanje nerazvrstanih cesta</t>
  </si>
  <si>
    <t>Održavanje javne rasvjete</t>
  </si>
  <si>
    <t>Uređenje grada povodom božićnih blagdana</t>
  </si>
  <si>
    <t>Čišćenje kanala i potoka Bistrice</t>
  </si>
  <si>
    <t>Održavanje opreme na igralištima za djecu</t>
  </si>
  <si>
    <t>Održavanje groblja</t>
  </si>
  <si>
    <t>Uređenje dječjih igrališta</t>
  </si>
  <si>
    <t>Javna rasvjeta</t>
  </si>
  <si>
    <t>Uređenje groblja</t>
  </si>
  <si>
    <t>Sanacija odlagališta komunalnog otpada Jerovec</t>
  </si>
  <si>
    <t>Prostorno planska dokumentacija</t>
  </si>
  <si>
    <t>Higijeničarska služba</t>
  </si>
  <si>
    <t>Naknada vlasnicima za umanjenu vrijednost nekretnina</t>
  </si>
  <si>
    <t>005</t>
  </si>
  <si>
    <t>A18</t>
  </si>
  <si>
    <t>Nabava opreme</t>
  </si>
  <si>
    <t>Otplata primljenih zajmova</t>
  </si>
  <si>
    <t>Poticanje razvoja poduzetništva</t>
  </si>
  <si>
    <t>Sufinanciranje programa i projekata u poljoprivredi</t>
  </si>
  <si>
    <t>Centar za urbane i privatne šume</t>
  </si>
  <si>
    <t xml:space="preserve">za 2015. </t>
  </si>
  <si>
    <t>za 2015. g.</t>
  </si>
  <si>
    <t>A06 1006 K100017</t>
  </si>
  <si>
    <t>Uređenje trgova i parkova</t>
  </si>
  <si>
    <t xml:space="preserve">za 2016. </t>
  </si>
  <si>
    <t>za 2016.</t>
  </si>
  <si>
    <t xml:space="preserve">         Rashodi i izdaci Projekcije Proračuna za razdoblje 2015. - 2016. godine, raspoređuju se po nositeljima, korisnicima i posebnim namjenama kako slijedi:</t>
  </si>
  <si>
    <t>za 2016. g.</t>
  </si>
  <si>
    <t>PREDSTAVNIČKA I IZVRŠNA TIJELA GRADA I MJESNA SAMOUPRAVA</t>
  </si>
  <si>
    <t>Rad predstavničkih i izvršnih tijela</t>
  </si>
  <si>
    <t>Izvor OPĆI PRIHODI I PRIMICI</t>
  </si>
  <si>
    <t>Redovna djelatnost-Zamjenik Gradonačelnika</t>
  </si>
  <si>
    <t>Gradsko vijeće i gradonačelnik</t>
  </si>
  <si>
    <t>Program političkih stranaka</t>
  </si>
  <si>
    <t>A01 1001 A100004</t>
  </si>
  <si>
    <t>Mjesna samouprava</t>
  </si>
  <si>
    <t>A02 1002 A100005</t>
  </si>
  <si>
    <t>A02 1002 K100006</t>
  </si>
  <si>
    <t>Izgradnja i uređenje društvenih zgrada i prostorija</t>
  </si>
  <si>
    <t>UPRAVNI ODJEL ZA POSLOVE GRADONAČELNIKA</t>
  </si>
  <si>
    <t>Financiranje osnovnih aktivnosti</t>
  </si>
  <si>
    <t>A03 1003 A100007</t>
  </si>
  <si>
    <t>Odnosi s javnošću, informiranje i promidžba</t>
  </si>
  <si>
    <t>Vatrogastvo, zaštita, sigurnost</t>
  </si>
  <si>
    <t>Protupožarna zaštita i sigurnost</t>
  </si>
  <si>
    <t>Javne potrebe u kulturi</t>
  </si>
  <si>
    <t>Izvor OPĆI PRIHODI I PRIMICI, PRIHODI OD POMOĆI</t>
  </si>
  <si>
    <t>Zaštita spomenika na području grada</t>
  </si>
  <si>
    <t>A06 1006 A100015</t>
  </si>
  <si>
    <t>Retrospektivna izložba Petra Jagetića</t>
  </si>
  <si>
    <t>A06 1006 A100018</t>
  </si>
  <si>
    <t>Obilježavanje blagdana, spomendana i obljetnica</t>
  </si>
  <si>
    <t>A06 1006 A100019</t>
  </si>
  <si>
    <t>Etno muzej</t>
  </si>
  <si>
    <t>Javne potrebe u sportu</t>
  </si>
  <si>
    <t>Redovna djelatnost Zajednice sportskih udruga Grada Ivanca</t>
  </si>
  <si>
    <t>Najam i održavanje objekata za aktivnosti sportskih društava</t>
  </si>
  <si>
    <t>A07 1007 K100022</t>
  </si>
  <si>
    <t>Zona sporta i rekreacije "Jezera"</t>
  </si>
  <si>
    <t>A07 1007 K100023</t>
  </si>
  <si>
    <t>Predškolski odgoj i obrazovanje</t>
  </si>
  <si>
    <t>Predškolski odgoj</t>
  </si>
  <si>
    <t>A08 1008 A100024</t>
  </si>
  <si>
    <t>Javne potrebe iznad standarda u školstvu</t>
  </si>
  <si>
    <t>A08 1009 A100026</t>
  </si>
  <si>
    <t>Naknade za studentske stipendije</t>
  </si>
  <si>
    <t>Socijalna skrb</t>
  </si>
  <si>
    <t>Program socijalne skrbi i novčanih pomoći</t>
  </si>
  <si>
    <t>A09 1010 A100029</t>
  </si>
  <si>
    <t>Javne potrebe ostalih udruga građana</t>
  </si>
  <si>
    <t>A10 1011 A100033</t>
  </si>
  <si>
    <t>Djelatnosti udruga građana, fundacija i ustanova</t>
  </si>
  <si>
    <t>A11 1013</t>
  </si>
  <si>
    <t>A11 1013 A100034</t>
  </si>
  <si>
    <t>A11 1013 A100035</t>
  </si>
  <si>
    <t>Program javnih radova</t>
  </si>
  <si>
    <t>Komunalna djelatnost održavanja</t>
  </si>
  <si>
    <t>A12 1014</t>
  </si>
  <si>
    <t>Održavanje komunalne infrastrukture</t>
  </si>
  <si>
    <t>A12 1014 A100036</t>
  </si>
  <si>
    <t>A12 1014 A100037</t>
  </si>
  <si>
    <t>A12 1014 A100038</t>
  </si>
  <si>
    <t>A12 1014 A100039</t>
  </si>
  <si>
    <t>A12 1014 A100040</t>
  </si>
  <si>
    <t>A12 1014 A100041</t>
  </si>
  <si>
    <t>A12 1014 A100042</t>
  </si>
  <si>
    <t>A12 1014 A100043</t>
  </si>
  <si>
    <t>Sanacija divljih deponija</t>
  </si>
  <si>
    <t>Izgradnja komunalne infrastrukture</t>
  </si>
  <si>
    <t>A13 1015</t>
  </si>
  <si>
    <t>Gradnja objekata i uređaja komunalne infrastrukture</t>
  </si>
  <si>
    <t>A13 1015 K100044</t>
  </si>
  <si>
    <t>A13  1015 K100045</t>
  </si>
  <si>
    <t>Izgradnja i uređenje prometnih površina</t>
  </si>
  <si>
    <t>A13  1015 K100046</t>
  </si>
  <si>
    <t>A13 1015 K100047</t>
  </si>
  <si>
    <t>A13 1015 K100048</t>
  </si>
  <si>
    <t>A13 1015 K100049</t>
  </si>
  <si>
    <t>Urbanizam</t>
  </si>
  <si>
    <t>A14 1017</t>
  </si>
  <si>
    <t>Program prostornog uređenja</t>
  </si>
  <si>
    <t>A14 1017 A100050</t>
  </si>
  <si>
    <t>Izgradnja projekata i evidencija u prostoru</t>
  </si>
  <si>
    <t>A14  1017 K100051</t>
  </si>
  <si>
    <t>Zaštita okoliša</t>
  </si>
  <si>
    <t>A15 1018</t>
  </si>
  <si>
    <t>A15 1018 A100052</t>
  </si>
  <si>
    <t>A15 1018 A100054</t>
  </si>
  <si>
    <t>A15 1018 A100055</t>
  </si>
  <si>
    <t>A15 1018 A100056</t>
  </si>
  <si>
    <t>Deratizacija</t>
  </si>
  <si>
    <t>Stanovanje</t>
  </si>
  <si>
    <t>A16 1019</t>
  </si>
  <si>
    <t>Stambena djelatnost</t>
  </si>
  <si>
    <t>A16 1019 A100056</t>
  </si>
  <si>
    <t>Upravljanje stambenim prostorima</t>
  </si>
  <si>
    <t>UPRAVNI ODJEL ZA PRORAČUN, FINANCIJE I GOSPODRSTVO</t>
  </si>
  <si>
    <t>A17 1020</t>
  </si>
  <si>
    <t>A17 1020 A100057</t>
  </si>
  <si>
    <t>A17 1020 A100058</t>
  </si>
  <si>
    <t>A17 1020 A100059</t>
  </si>
  <si>
    <t>A17 1020 A100060</t>
  </si>
  <si>
    <t>A17 1021</t>
  </si>
  <si>
    <t>Otplate zajmova</t>
  </si>
  <si>
    <t>A17 1021 A100061</t>
  </si>
  <si>
    <t>Gospodarstvo</t>
  </si>
  <si>
    <t>A18 1022</t>
  </si>
  <si>
    <t>Programi razvoja poduzetništva</t>
  </si>
  <si>
    <t>A18 1022 A100062</t>
  </si>
  <si>
    <t>A18 1022 A100063</t>
  </si>
  <si>
    <t>Poslovna zona Ivanec</t>
  </si>
  <si>
    <t>A18 1023</t>
  </si>
  <si>
    <t>Programi razvoja turizma</t>
  </si>
  <si>
    <t>A18 1023 A100064</t>
  </si>
  <si>
    <t>Djelatnost Turističke zajednice</t>
  </si>
  <si>
    <t>A18 1024</t>
  </si>
  <si>
    <t>Poljoprivreda</t>
  </si>
  <si>
    <t>A18  1024 A100065</t>
  </si>
  <si>
    <t>A18 1025</t>
  </si>
  <si>
    <t>Šumarstvo</t>
  </si>
  <si>
    <t>A18 1025 A100066</t>
  </si>
  <si>
    <t>00101</t>
  </si>
  <si>
    <t>Gradsko vijeće i Gradonačelnik</t>
  </si>
  <si>
    <t>00102</t>
  </si>
  <si>
    <t>00201</t>
  </si>
  <si>
    <t>Upravni odjel za poslove gradonačelnika</t>
  </si>
  <si>
    <t xml:space="preserve">Glava </t>
  </si>
  <si>
    <t>00301</t>
  </si>
  <si>
    <t>Upravni odjel za opće poslove i društvene djelatnosti</t>
  </si>
  <si>
    <t>00303</t>
  </si>
  <si>
    <t>Kultura</t>
  </si>
  <si>
    <t>00304</t>
  </si>
  <si>
    <t>Programska djelatnost sporta</t>
  </si>
  <si>
    <t>00305</t>
  </si>
  <si>
    <t>00306</t>
  </si>
  <si>
    <t>00307</t>
  </si>
  <si>
    <t>Civilno društvo</t>
  </si>
  <si>
    <t>00401</t>
  </si>
  <si>
    <t>Upravni odjel za urbanizam, komunalne poslove i zaštitu okoliša</t>
  </si>
  <si>
    <t>00402</t>
  </si>
  <si>
    <t>00403</t>
  </si>
  <si>
    <t>00404</t>
  </si>
  <si>
    <t>00405</t>
  </si>
  <si>
    <t>00406</t>
  </si>
  <si>
    <t>00501</t>
  </si>
  <si>
    <t>Upravni odjel za proračun, financije i gospodarstvo</t>
  </si>
  <si>
    <t>Edo Rajh, dipl.oec.</t>
  </si>
  <si>
    <t>Urbroj: 2186/12-04/016-13/2</t>
  </si>
  <si>
    <t>Klasa: 400-06/13-01/05</t>
  </si>
  <si>
    <t xml:space="preserve">   Projekcija Proračuna Grada Ivanec za razdoblje 2015. - 2016. godine objaviti će se u Službenom vjesniku   Varaždinske županije, a stupa na snagu 01.01.2014. godine.</t>
  </si>
  <si>
    <t>A06 1006 K100067</t>
  </si>
  <si>
    <t>Centar za kulturu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</si>
</sst>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0"/>
      <name val="Arial"/>
      <charset val="238"/>
    </font>
    <font>
      <sz val="10"/>
      <name val="Arial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9"/>
      <name val="Arial"/>
      <family val="2"/>
      <charset val="238"/>
    </font>
    <font>
      <b/>
      <sz val="8"/>
      <name val="Arial"/>
      <family val="2"/>
      <charset val="238"/>
    </font>
    <font>
      <b/>
      <sz val="10"/>
      <color indexed="9"/>
      <name val="Arial"/>
      <family val="2"/>
      <charset val="238"/>
    </font>
    <font>
      <b/>
      <sz val="11"/>
      <color indexed="8"/>
      <name val="Arial"/>
      <family val="2"/>
      <charset val="238"/>
    </font>
    <font>
      <sz val="11"/>
      <name val="Arial"/>
      <family val="2"/>
      <charset val="238"/>
    </font>
    <font>
      <sz val="11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b/>
      <sz val="8"/>
      <color indexed="81"/>
      <name val="Tahoma"/>
      <family val="2"/>
      <charset val="238"/>
    </font>
    <font>
      <sz val="8"/>
      <color indexed="81"/>
      <name val="Tahoma"/>
      <family val="2"/>
      <charset val="238"/>
    </font>
    <font>
      <b/>
      <sz val="10"/>
      <color rgb="FFFFFFFF"/>
      <name val="Arial"/>
      <family val="2"/>
      <charset val="238"/>
    </font>
    <font>
      <b/>
      <sz val="10"/>
      <color theme="1"/>
      <name val="Arial"/>
      <family val="2"/>
      <charset val="238"/>
    </font>
  </fonts>
  <fills count="1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rgb="FF505050"/>
        <bgColor indexed="64"/>
      </patternFill>
    </fill>
    <fill>
      <patternFill patternType="solid">
        <fgColor rgb="FF000080"/>
        <bgColor indexed="64"/>
      </patternFill>
    </fill>
    <fill>
      <patternFill patternType="solid">
        <fgColor rgb="FF3C3C9E"/>
        <bgColor indexed="64"/>
      </patternFill>
    </fill>
    <fill>
      <patternFill patternType="solid">
        <fgColor rgb="FF5050A8"/>
        <bgColor indexed="64"/>
      </patternFill>
    </fill>
    <fill>
      <patternFill patternType="solid">
        <fgColor rgb="FF6464B2"/>
        <bgColor indexed="64"/>
      </patternFill>
    </fill>
    <fill>
      <patternFill patternType="solid">
        <fgColor rgb="FFA0D0A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6" fillId="0" borderId="0"/>
  </cellStyleXfs>
  <cellXfs count="158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4" fontId="0" fillId="0" borderId="0" xfId="0" applyNumberFormat="1" applyAlignment="1">
      <alignment vertical="center"/>
    </xf>
    <xf numFmtId="0" fontId="7" fillId="2" borderId="0" xfId="0" applyFont="1" applyFill="1" applyAlignment="1">
      <alignment vertical="center"/>
    </xf>
    <xf numFmtId="4" fontId="1" fillId="2" borderId="0" xfId="0" applyNumberFormat="1" applyFont="1" applyFill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Fill="1" applyAlignment="1">
      <alignment vertical="center"/>
    </xf>
    <xf numFmtId="4" fontId="1" fillId="0" borderId="0" xfId="0" applyNumberFormat="1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right"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 wrapText="1"/>
    </xf>
    <xf numFmtId="4" fontId="7" fillId="0" borderId="0" xfId="0" applyNumberFormat="1" applyFont="1" applyAlignment="1">
      <alignment vertical="center" wrapText="1"/>
    </xf>
    <xf numFmtId="0" fontId="1" fillId="0" borderId="0" xfId="0" applyFont="1" applyBorder="1" applyAlignment="1">
      <alignment horizontal="right" vertical="center"/>
    </xf>
    <xf numFmtId="0" fontId="9" fillId="0" borderId="2" xfId="0" applyFont="1" applyFill="1" applyBorder="1" applyAlignment="1">
      <alignment horizontal="center" vertical="center"/>
    </xf>
    <xf numFmtId="4" fontId="5" fillId="0" borderId="2" xfId="0" applyNumberFormat="1" applyFont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4" fontId="5" fillId="0" borderId="3" xfId="0" applyNumberFormat="1" applyFont="1" applyBorder="1" applyAlignment="1">
      <alignment horizontal="center" vertical="center"/>
    </xf>
    <xf numFmtId="0" fontId="7" fillId="3" borderId="0" xfId="0" applyFont="1" applyFill="1" applyAlignment="1">
      <alignment horizontal="left" vertical="center" wrapText="1"/>
    </xf>
    <xf numFmtId="0" fontId="7" fillId="3" borderId="0" xfId="0" applyFont="1" applyFill="1" applyAlignment="1">
      <alignment vertical="center" wrapText="1"/>
    </xf>
    <xf numFmtId="4" fontId="7" fillId="3" borderId="0" xfId="0" applyNumberFormat="1" applyFont="1" applyFill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0" xfId="0" applyBorder="1" applyAlignment="1">
      <alignment horizontal="left" vertical="center" wrapText="1"/>
    </xf>
    <xf numFmtId="0" fontId="0" fillId="0" borderId="0" xfId="0" applyBorder="1" applyAlignment="1">
      <alignment vertical="center" wrapText="1"/>
    </xf>
    <xf numFmtId="0" fontId="4" fillId="3" borderId="0" xfId="0" applyFont="1" applyFill="1" applyAlignment="1">
      <alignment horizontal="left" vertical="center" wrapText="1"/>
    </xf>
    <xf numFmtId="0" fontId="4" fillId="3" borderId="0" xfId="0" applyFont="1" applyFill="1" applyAlignment="1">
      <alignment vertical="center" wrapText="1"/>
    </xf>
    <xf numFmtId="4" fontId="4" fillId="3" borderId="0" xfId="0" applyNumberFormat="1" applyFont="1" applyFill="1" applyAlignment="1">
      <alignment vertical="center" wrapText="1"/>
    </xf>
    <xf numFmtId="0" fontId="0" fillId="0" borderId="4" xfId="0" applyBorder="1" applyAlignment="1">
      <alignment vertical="center"/>
    </xf>
    <xf numFmtId="4" fontId="0" fillId="0" borderId="4" xfId="0" applyNumberFormat="1" applyBorder="1" applyAlignment="1">
      <alignment vertical="center"/>
    </xf>
    <xf numFmtId="0" fontId="0" fillId="0" borderId="0" xfId="0" applyBorder="1" applyAlignment="1">
      <alignment vertical="center"/>
    </xf>
    <xf numFmtId="0" fontId="4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10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4" fontId="7" fillId="0" borderId="1" xfId="0" applyNumberFormat="1" applyFont="1" applyBorder="1" applyAlignment="1">
      <alignment vertical="center" wrapText="1"/>
    </xf>
    <xf numFmtId="0" fontId="4" fillId="0" borderId="0" xfId="0" applyFont="1" applyAlignment="1">
      <alignment horizontal="left" wrapText="1"/>
    </xf>
    <xf numFmtId="0" fontId="4" fillId="0" borderId="0" xfId="0" applyFont="1" applyAlignment="1">
      <alignment wrapText="1"/>
    </xf>
    <xf numFmtId="4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9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4" fontId="5" fillId="0" borderId="0" xfId="0" applyNumberFormat="1" applyFont="1" applyBorder="1" applyAlignment="1">
      <alignment horizontal="center" vertical="center"/>
    </xf>
    <xf numFmtId="4" fontId="0" fillId="4" borderId="0" xfId="0" applyNumberFormat="1" applyFill="1" applyAlignment="1">
      <alignment vertical="center"/>
    </xf>
    <xf numFmtId="4" fontId="3" fillId="0" borderId="0" xfId="0" applyNumberFormat="1" applyFont="1" applyAlignment="1">
      <alignment vertical="center" wrapText="1"/>
    </xf>
    <xf numFmtId="4" fontId="5" fillId="4" borderId="2" xfId="0" applyNumberFormat="1" applyFont="1" applyFill="1" applyBorder="1" applyAlignment="1">
      <alignment horizontal="center" vertical="center"/>
    </xf>
    <xf numFmtId="0" fontId="5" fillId="4" borderId="3" xfId="0" applyNumberFormat="1" applyFont="1" applyFill="1" applyBorder="1" applyAlignment="1">
      <alignment horizontal="center" vertical="center"/>
    </xf>
    <xf numFmtId="4" fontId="5" fillId="4" borderId="0" xfId="0" applyNumberFormat="1" applyFont="1" applyFill="1" applyBorder="1" applyAlignment="1">
      <alignment horizontal="center" vertical="center"/>
    </xf>
    <xf numFmtId="4" fontId="4" fillId="4" borderId="0" xfId="0" applyNumberFormat="1" applyFont="1" applyFill="1" applyAlignment="1">
      <alignment vertical="center" wrapText="1"/>
    </xf>
    <xf numFmtId="4" fontId="3" fillId="4" borderId="0" xfId="0" applyNumberFormat="1" applyFont="1" applyFill="1" applyAlignment="1">
      <alignment vertical="center" wrapText="1"/>
    </xf>
    <xf numFmtId="4" fontId="3" fillId="4" borderId="0" xfId="0" applyNumberFormat="1" applyFont="1" applyFill="1" applyAlignment="1">
      <alignment vertical="center"/>
    </xf>
    <xf numFmtId="4" fontId="3" fillId="0" borderId="0" xfId="0" applyNumberFormat="1" applyFont="1" applyFill="1" applyAlignment="1">
      <alignment vertical="center" wrapText="1"/>
    </xf>
    <xf numFmtId="4" fontId="3" fillId="0" borderId="0" xfId="0" applyNumberFormat="1" applyFont="1" applyFill="1" applyAlignment="1">
      <alignment vertical="center"/>
    </xf>
    <xf numFmtId="4" fontId="0" fillId="0" borderId="0" xfId="0" applyNumberFormat="1" applyFill="1" applyAlignment="1">
      <alignment vertical="center"/>
    </xf>
    <xf numFmtId="4" fontId="0" fillId="0" borderId="4" xfId="0" applyNumberFormat="1" applyFill="1" applyBorder="1" applyAlignment="1">
      <alignment vertical="center"/>
    </xf>
    <xf numFmtId="4" fontId="4" fillId="0" borderId="0" xfId="0" applyNumberFormat="1" applyFont="1" applyFill="1" applyAlignment="1">
      <alignment vertical="center" wrapText="1"/>
    </xf>
    <xf numFmtId="4" fontId="1" fillId="0" borderId="0" xfId="0" applyNumberFormat="1" applyFont="1" applyAlignment="1">
      <alignment vertical="center"/>
    </xf>
    <xf numFmtId="0" fontId="12" fillId="0" borderId="0" xfId="0" applyFont="1"/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right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vertical="center" wrapText="1"/>
    </xf>
    <xf numFmtId="4" fontId="12" fillId="0" borderId="0" xfId="0" applyNumberFormat="1" applyFont="1" applyAlignment="1">
      <alignment horizontal="right" vertical="center"/>
    </xf>
    <xf numFmtId="4" fontId="12" fillId="0" borderId="0" xfId="0" applyNumberFormat="1" applyFont="1" applyAlignment="1">
      <alignment vertical="center"/>
    </xf>
    <xf numFmtId="49" fontId="13" fillId="0" borderId="0" xfId="0" applyNumberFormat="1" applyFont="1" applyAlignment="1">
      <alignment horizontal="center"/>
    </xf>
    <xf numFmtId="49" fontId="13" fillId="0" borderId="0" xfId="1" applyNumberFormat="1" applyFont="1" applyFill="1" applyAlignment="1">
      <alignment horizontal="left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left"/>
    </xf>
    <xf numFmtId="4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8" fillId="5" borderId="0" xfId="0" applyFont="1" applyFill="1" applyAlignment="1">
      <alignment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center" wrapText="1"/>
    </xf>
    <xf numFmtId="4" fontId="4" fillId="0" borderId="0" xfId="0" applyNumberFormat="1" applyFont="1" applyBorder="1" applyAlignment="1">
      <alignment vertical="center" wrapText="1"/>
    </xf>
    <xf numFmtId="0" fontId="3" fillId="0" borderId="0" xfId="0" applyFont="1" applyFill="1" applyAlignment="1">
      <alignment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left" vertical="center" wrapText="1"/>
    </xf>
    <xf numFmtId="0" fontId="8" fillId="0" borderId="0" xfId="0" applyFont="1" applyFill="1" applyAlignment="1">
      <alignment vertical="center" wrapText="1"/>
    </xf>
    <xf numFmtId="4" fontId="8" fillId="0" borderId="0" xfId="0" applyNumberFormat="1" applyFont="1" applyFill="1" applyAlignment="1">
      <alignment vertical="center" wrapText="1"/>
    </xf>
    <xf numFmtId="0" fontId="3" fillId="0" borderId="0" xfId="0" applyFont="1" applyAlignment="1"/>
    <xf numFmtId="49" fontId="3" fillId="0" borderId="0" xfId="0" applyNumberFormat="1" applyFont="1" applyAlignment="1">
      <alignment horizontal="center"/>
    </xf>
    <xf numFmtId="0" fontId="14" fillId="0" borderId="0" xfId="0" applyFont="1" applyFill="1" applyAlignment="1" applyProtection="1">
      <alignment horizontal="left" vertical="center"/>
    </xf>
    <xf numFmtId="0" fontId="14" fillId="0" borderId="0" xfId="0" applyFont="1" applyFill="1" applyAlignment="1" applyProtection="1">
      <alignment horizontal="center" vertical="center"/>
    </xf>
    <xf numFmtId="0" fontId="15" fillId="0" borderId="0" xfId="0" applyFont="1" applyFill="1" applyAlignment="1"/>
    <xf numFmtId="49" fontId="15" fillId="0" borderId="0" xfId="0" applyNumberFormat="1" applyFont="1" applyFill="1" applyAlignment="1">
      <alignment horizontal="center"/>
    </xf>
    <xf numFmtId="0" fontId="14" fillId="0" borderId="0" xfId="0" applyFont="1" applyFill="1" applyAlignment="1" applyProtection="1">
      <alignment horizontal="center"/>
    </xf>
    <xf numFmtId="0" fontId="4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4" xfId="0" applyFont="1" applyBorder="1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/>
    </xf>
    <xf numFmtId="0" fontId="4" fillId="0" borderId="3" xfId="0" applyFont="1" applyFill="1" applyBorder="1" applyAlignment="1">
      <alignment horizontal="center" vertical="center"/>
    </xf>
    <xf numFmtId="0" fontId="18" fillId="6" borderId="0" xfId="0" applyFont="1" applyFill="1"/>
    <xf numFmtId="4" fontId="18" fillId="6" borderId="0" xfId="0" applyNumberFormat="1" applyFont="1" applyFill="1"/>
    <xf numFmtId="0" fontId="18" fillId="7" borderId="0" xfId="0" applyFont="1" applyFill="1" applyAlignment="1">
      <alignment wrapText="1"/>
    </xf>
    <xf numFmtId="0" fontId="18" fillId="7" borderId="0" xfId="0" quotePrefix="1" applyFont="1" applyFill="1" applyAlignment="1">
      <alignment wrapText="1"/>
    </xf>
    <xf numFmtId="4" fontId="18" fillId="7" borderId="0" xfId="0" applyNumberFormat="1" applyFont="1" applyFill="1"/>
    <xf numFmtId="0" fontId="18" fillId="8" borderId="0" xfId="0" applyFont="1" applyFill="1" applyAlignment="1">
      <alignment wrapText="1"/>
    </xf>
    <xf numFmtId="4" fontId="18" fillId="8" borderId="0" xfId="0" applyNumberFormat="1" applyFont="1" applyFill="1"/>
    <xf numFmtId="0" fontId="18" fillId="9" borderId="0" xfId="0" applyFont="1" applyFill="1" applyAlignment="1">
      <alignment wrapText="1"/>
    </xf>
    <xf numFmtId="4" fontId="18" fillId="9" borderId="0" xfId="0" applyNumberFormat="1" applyFont="1" applyFill="1"/>
    <xf numFmtId="0" fontId="18" fillId="10" borderId="0" xfId="0" applyFont="1" applyFill="1" applyAlignment="1">
      <alignment wrapText="1"/>
    </xf>
    <xf numFmtId="4" fontId="18" fillId="10" borderId="0" xfId="0" applyNumberFormat="1" applyFont="1" applyFill="1"/>
    <xf numFmtId="0" fontId="19" fillId="0" borderId="0" xfId="0" applyFont="1" applyAlignment="1">
      <alignment wrapText="1"/>
    </xf>
    <xf numFmtId="0" fontId="19" fillId="0" borderId="0" xfId="0" applyFont="1" applyAlignment="1">
      <alignment horizontal="left" wrapText="1"/>
    </xf>
    <xf numFmtId="4" fontId="19" fillId="0" borderId="0" xfId="0" applyNumberFormat="1" applyFont="1" applyAlignment="1">
      <alignment wrapText="1"/>
    </xf>
    <xf numFmtId="0" fontId="19" fillId="11" borderId="0" xfId="0" applyFont="1" applyFill="1" applyAlignment="1">
      <alignment wrapText="1"/>
    </xf>
    <xf numFmtId="0" fontId="19" fillId="11" borderId="0" xfId="0" quotePrefix="1" applyFont="1" applyFill="1" applyAlignment="1">
      <alignment wrapText="1"/>
    </xf>
    <xf numFmtId="4" fontId="19" fillId="11" borderId="0" xfId="0" applyNumberFormat="1" applyFont="1" applyFill="1"/>
    <xf numFmtId="0" fontId="11" fillId="0" borderId="0" xfId="0" applyFont="1" applyAlignment="1">
      <alignment horizontal="right" wrapText="1"/>
    </xf>
    <xf numFmtId="0" fontId="12" fillId="0" borderId="0" xfId="0" applyFont="1" applyAlignment="1">
      <alignment horizontal="right"/>
    </xf>
    <xf numFmtId="49" fontId="18" fillId="6" borderId="0" xfId="0" applyNumberFormat="1" applyFont="1" applyFill="1" applyAlignment="1">
      <alignment horizontal="center"/>
    </xf>
    <xf numFmtId="49" fontId="18" fillId="7" borderId="0" xfId="0" applyNumberFormat="1" applyFont="1" applyFill="1" applyAlignment="1">
      <alignment horizontal="center" wrapText="1"/>
    </xf>
    <xf numFmtId="4" fontId="4" fillId="12" borderId="0" xfId="0" applyNumberFormat="1" applyFont="1" applyFill="1"/>
    <xf numFmtId="49" fontId="19" fillId="0" borderId="0" xfId="0" applyNumberFormat="1" applyFont="1" applyAlignment="1">
      <alignment horizontal="center" wrapText="1"/>
    </xf>
    <xf numFmtId="49" fontId="19" fillId="11" borderId="0" xfId="0" applyNumberFormat="1" applyFont="1" applyFill="1" applyAlignment="1">
      <alignment horizont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4" fontId="5" fillId="0" borderId="2" xfId="0" applyNumberFormat="1" applyFont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 wrapText="1"/>
    </xf>
    <xf numFmtId="0" fontId="12" fillId="0" borderId="0" xfId="0" applyFont="1" applyAlignment="1">
      <alignment vertical="center" wrapText="1"/>
    </xf>
    <xf numFmtId="0" fontId="12" fillId="0" borderId="0" xfId="0" applyFont="1" applyAlignment="1">
      <alignment horizontal="left" vertical="center"/>
    </xf>
    <xf numFmtId="49" fontId="18" fillId="8" borderId="0" xfId="0" quotePrefix="1" applyNumberFormat="1" applyFont="1" applyFill="1" applyAlignment="1"/>
    <xf numFmtId="49" fontId="0" fillId="0" borderId="0" xfId="0" applyNumberFormat="1" applyAlignment="1"/>
    <xf numFmtId="0" fontId="18" fillId="9" borderId="0" xfId="0" quotePrefix="1" applyFont="1" applyFill="1" applyAlignment="1"/>
    <xf numFmtId="0" fontId="0" fillId="0" borderId="0" xfId="0" applyAlignment="1"/>
    <xf numFmtId="0" fontId="4" fillId="12" borderId="0" xfId="0" applyFont="1" applyFill="1" applyAlignment="1">
      <alignment wrapText="1"/>
    </xf>
    <xf numFmtId="0" fontId="0" fillId="0" borderId="0" xfId="0" applyAlignment="1">
      <alignment wrapText="1"/>
    </xf>
    <xf numFmtId="0" fontId="18" fillId="10" borderId="0" xfId="0" quotePrefix="1" applyFont="1" applyFill="1" applyAlignment="1"/>
    <xf numFmtId="49" fontId="18" fillId="8" borderId="0" xfId="0" applyNumberFormat="1" applyFont="1" applyFill="1" applyAlignment="1"/>
    <xf numFmtId="0" fontId="18" fillId="10" borderId="0" xfId="0" quotePrefix="1" applyFont="1" applyFill="1" applyAlignment="1">
      <alignment wrapText="1"/>
    </xf>
    <xf numFmtId="0" fontId="18" fillId="9" borderId="0" xfId="0" quotePrefix="1" applyFont="1" applyFill="1" applyAlignment="1">
      <alignment wrapText="1"/>
    </xf>
    <xf numFmtId="0" fontId="13" fillId="0" borderId="0" xfId="0" applyFont="1" applyAlignment="1">
      <alignment horizontal="right" wrapText="1"/>
    </xf>
    <xf numFmtId="4" fontId="12" fillId="0" borderId="0" xfId="0" applyNumberFormat="1" applyFont="1" applyAlignment="1">
      <alignment horizontal="right" wrapText="1"/>
    </xf>
    <xf numFmtId="0" fontId="13" fillId="0" borderId="0" xfId="0" applyFont="1" applyAlignment="1">
      <alignment horizontal="right"/>
    </xf>
    <xf numFmtId="0" fontId="12" fillId="0" borderId="0" xfId="0" applyFont="1" applyFill="1" applyAlignment="1">
      <alignment horizontal="left" vertical="center" wrapText="1"/>
    </xf>
  </cellXfs>
  <cellStyles count="2">
    <cellStyle name="Normal_ZDRAVSTVO-PLAN 2004" xfId="1"/>
    <cellStyle name="Normalno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9"/>
  <sheetViews>
    <sheetView zoomScaleNormal="100" workbookViewId="0">
      <selection activeCell="B6" sqref="B6:B7"/>
    </sheetView>
  </sheetViews>
  <sheetFormatPr defaultColWidth="9.109375" defaultRowHeight="13.2" x14ac:dyDescent="0.25"/>
  <cols>
    <col min="1" max="1" width="6.6640625" style="1" customWidth="1"/>
    <col min="2" max="2" width="48.33203125" style="1" customWidth="1"/>
    <col min="3" max="3" width="13.6640625" style="3" hidden="1" customWidth="1"/>
    <col min="4" max="4" width="13.5546875" style="3" customWidth="1"/>
    <col min="5" max="5" width="14.5546875" style="3" customWidth="1"/>
    <col min="6" max="16384" width="9.109375" style="1"/>
  </cols>
  <sheetData>
    <row r="1" spans="1:5" s="6" customFormat="1" ht="20.25" customHeight="1" x14ac:dyDescent="0.25">
      <c r="A1" s="4" t="s">
        <v>20</v>
      </c>
      <c r="B1" s="4"/>
      <c r="C1" s="5"/>
      <c r="D1" s="5"/>
      <c r="E1" s="5"/>
    </row>
    <row r="2" spans="1:5" s="9" customFormat="1" ht="14.25" customHeight="1" x14ac:dyDescent="0.25">
      <c r="A2" s="7"/>
      <c r="B2" s="7"/>
      <c r="C2" s="8"/>
      <c r="D2" s="8"/>
      <c r="E2" s="8"/>
    </row>
    <row r="3" spans="1:5" s="13" customFormat="1" ht="20.25" customHeight="1" thickBot="1" x14ac:dyDescent="0.3">
      <c r="A3" s="10"/>
      <c r="B3" s="11" t="s">
        <v>21</v>
      </c>
      <c r="C3" s="12">
        <f>C9+C23</f>
        <v>27720503</v>
      </c>
      <c r="D3" s="12">
        <f>D9+D23</f>
        <v>25020843</v>
      </c>
      <c r="E3" s="12">
        <f>E9+E23</f>
        <v>25128843</v>
      </c>
    </row>
    <row r="4" spans="1:5" s="13" customFormat="1" ht="12" customHeight="1" thickTop="1" x14ac:dyDescent="0.25">
      <c r="A4" s="14"/>
      <c r="B4" s="15"/>
      <c r="C4" s="16"/>
      <c r="D4" s="16"/>
      <c r="E4" s="16"/>
    </row>
    <row r="5" spans="1:5" s="9" customFormat="1" x14ac:dyDescent="0.25">
      <c r="A5" s="7"/>
      <c r="B5" s="7"/>
      <c r="C5" s="17"/>
      <c r="D5" s="17"/>
      <c r="E5" s="17" t="s">
        <v>1</v>
      </c>
    </row>
    <row r="6" spans="1:5" s="6" customFormat="1" x14ac:dyDescent="0.25">
      <c r="A6" s="18" t="s">
        <v>22</v>
      </c>
      <c r="B6" s="135" t="s">
        <v>23</v>
      </c>
      <c r="C6" s="19" t="s">
        <v>4</v>
      </c>
      <c r="D6" s="137" t="s">
        <v>42</v>
      </c>
      <c r="E6" s="137"/>
    </row>
    <row r="7" spans="1:5" s="6" customFormat="1" ht="13.8" thickBot="1" x14ac:dyDescent="0.3">
      <c r="A7" s="20" t="s">
        <v>24</v>
      </c>
      <c r="B7" s="136"/>
      <c r="C7" s="21" t="s">
        <v>48</v>
      </c>
      <c r="D7" s="21" t="s">
        <v>149</v>
      </c>
      <c r="E7" s="21" t="s">
        <v>153</v>
      </c>
    </row>
    <row r="8" spans="1:5" ht="13.8" thickTop="1" x14ac:dyDescent="0.25"/>
    <row r="9" spans="1:5" s="6" customFormat="1" ht="17.25" customHeight="1" x14ac:dyDescent="0.25">
      <c r="A9" s="22">
        <v>6</v>
      </c>
      <c r="B9" s="23" t="s">
        <v>25</v>
      </c>
      <c r="C9" s="24">
        <v>25745103</v>
      </c>
      <c r="D9" s="24">
        <f>D11+D13+D15+D17+D19+D21</f>
        <v>24930843</v>
      </c>
      <c r="E9" s="24">
        <f>E11+E13+E15+E17+E19+E21</f>
        <v>25038843</v>
      </c>
    </row>
    <row r="11" spans="1:5" ht="14.1" customHeight="1" x14ac:dyDescent="0.25">
      <c r="A11" s="25">
        <v>61</v>
      </c>
      <c r="B11" s="26" t="s">
        <v>26</v>
      </c>
      <c r="C11" s="27">
        <v>15735000</v>
      </c>
      <c r="D11" s="27">
        <v>16220000</v>
      </c>
      <c r="E11" s="27">
        <v>16725000</v>
      </c>
    </row>
    <row r="12" spans="1:5" ht="14.1" customHeight="1" x14ac:dyDescent="0.25">
      <c r="A12" s="28"/>
      <c r="B12" s="29"/>
    </row>
    <row r="13" spans="1:5" ht="24" customHeight="1" x14ac:dyDescent="0.25">
      <c r="A13" s="25">
        <v>63</v>
      </c>
      <c r="B13" s="26" t="s">
        <v>27</v>
      </c>
      <c r="C13" s="27">
        <v>3429628</v>
      </c>
      <c r="D13" s="27">
        <v>2820000</v>
      </c>
      <c r="E13" s="27">
        <v>2550000</v>
      </c>
    </row>
    <row r="14" spans="1:5" ht="12" customHeight="1" x14ac:dyDescent="0.25">
      <c r="A14" s="25"/>
      <c r="B14" s="26"/>
      <c r="C14" s="27"/>
      <c r="D14" s="27"/>
      <c r="E14" s="27"/>
    </row>
    <row r="15" spans="1:5" ht="18.75" customHeight="1" x14ac:dyDescent="0.25">
      <c r="A15" s="25">
        <v>64</v>
      </c>
      <c r="B15" s="26" t="s">
        <v>28</v>
      </c>
      <c r="C15" s="27">
        <v>1400000</v>
      </c>
      <c r="D15" s="27">
        <v>1500000</v>
      </c>
      <c r="E15" s="27">
        <v>1500000</v>
      </c>
    </row>
    <row r="16" spans="1:5" ht="14.1" customHeight="1" x14ac:dyDescent="0.25">
      <c r="A16" s="30"/>
      <c r="B16" s="31"/>
    </row>
    <row r="17" spans="1:5" ht="25.5" customHeight="1" x14ac:dyDescent="0.25">
      <c r="A17" s="25">
        <v>65</v>
      </c>
      <c r="B17" s="26" t="s">
        <v>29</v>
      </c>
      <c r="C17" s="27">
        <v>4915475</v>
      </c>
      <c r="D17" s="27">
        <f>4915475-450000-340000+368</f>
        <v>4125843</v>
      </c>
      <c r="E17" s="27">
        <f>4100000+101157-202314</f>
        <v>3998843</v>
      </c>
    </row>
    <row r="18" spans="1:5" ht="14.1" customHeight="1" x14ac:dyDescent="0.25">
      <c r="A18" s="28"/>
      <c r="B18" s="29"/>
    </row>
    <row r="19" spans="1:5" ht="17.25" customHeight="1" x14ac:dyDescent="0.25">
      <c r="A19" s="25">
        <v>66</v>
      </c>
      <c r="B19" s="26" t="s">
        <v>30</v>
      </c>
      <c r="C19" s="27">
        <v>125000</v>
      </c>
      <c r="D19" s="27">
        <v>125000</v>
      </c>
      <c r="E19" s="27">
        <v>125000</v>
      </c>
    </row>
    <row r="20" spans="1:5" x14ac:dyDescent="0.25">
      <c r="A20" s="25"/>
      <c r="B20" s="26"/>
      <c r="C20" s="27"/>
      <c r="D20" s="27"/>
      <c r="E20" s="27"/>
    </row>
    <row r="21" spans="1:5" s="78" customFormat="1" ht="14.1" customHeight="1" x14ac:dyDescent="0.25">
      <c r="A21" s="25">
        <v>68</v>
      </c>
      <c r="B21" s="26" t="s">
        <v>47</v>
      </c>
      <c r="C21" s="77">
        <v>140000</v>
      </c>
      <c r="D21" s="77">
        <v>140000</v>
      </c>
      <c r="E21" s="77">
        <v>140000</v>
      </c>
    </row>
    <row r="22" spans="1:5" ht="15" customHeight="1" x14ac:dyDescent="0.25">
      <c r="A22" s="28"/>
      <c r="B22" s="29"/>
    </row>
    <row r="23" spans="1:5" ht="19.5" customHeight="1" x14ac:dyDescent="0.25">
      <c r="A23" s="32">
        <v>7</v>
      </c>
      <c r="B23" s="33" t="s">
        <v>31</v>
      </c>
      <c r="C23" s="34">
        <v>1975400</v>
      </c>
      <c r="D23" s="34">
        <f>D25+D27</f>
        <v>90000</v>
      </c>
      <c r="E23" s="34">
        <f>E25+E27</f>
        <v>90000</v>
      </c>
    </row>
    <row r="24" spans="1:5" ht="14.1" customHeight="1" x14ac:dyDescent="0.25">
      <c r="A24" s="25"/>
      <c r="B24" s="26"/>
      <c r="C24" s="27"/>
      <c r="D24" s="27"/>
      <c r="E24" s="27"/>
    </row>
    <row r="25" spans="1:5" ht="18" customHeight="1" x14ac:dyDescent="0.25">
      <c r="A25" s="25">
        <v>71</v>
      </c>
      <c r="B25" s="26" t="s">
        <v>32</v>
      </c>
      <c r="C25" s="27">
        <v>850000</v>
      </c>
      <c r="D25" s="27">
        <v>50000</v>
      </c>
      <c r="E25" s="27">
        <v>50000</v>
      </c>
    </row>
    <row r="26" spans="1:5" ht="18" customHeight="1" x14ac:dyDescent="0.25">
      <c r="A26" s="25"/>
      <c r="B26" s="26"/>
      <c r="C26" s="27"/>
      <c r="D26" s="27"/>
      <c r="E26" s="27"/>
    </row>
    <row r="27" spans="1:5" ht="14.1" customHeight="1" x14ac:dyDescent="0.25">
      <c r="A27" s="25">
        <v>72</v>
      </c>
      <c r="B27" s="26" t="s">
        <v>33</v>
      </c>
      <c r="C27" s="27">
        <v>1125400</v>
      </c>
      <c r="D27" s="27">
        <v>40000</v>
      </c>
      <c r="E27" s="27">
        <v>40000</v>
      </c>
    </row>
    <row r="28" spans="1:5" ht="14.1" customHeight="1" x14ac:dyDescent="0.25">
      <c r="A28" s="25"/>
      <c r="B28" s="26"/>
      <c r="C28" s="27"/>
      <c r="D28" s="27"/>
      <c r="E28" s="27"/>
    </row>
    <row r="29" spans="1:5" ht="14.1" customHeight="1" x14ac:dyDescent="0.25">
      <c r="A29" s="35"/>
      <c r="B29" s="35"/>
      <c r="C29" s="36"/>
      <c r="D29" s="36"/>
      <c r="E29" s="36"/>
    </row>
    <row r="30" spans="1:5" ht="14.1" customHeight="1" x14ac:dyDescent="0.25"/>
    <row r="31" spans="1:5" ht="14.1" customHeight="1" x14ac:dyDescent="0.25"/>
    <row r="32" spans="1:5" ht="14.1" customHeight="1" x14ac:dyDescent="0.25"/>
    <row r="33" spans="1:2" ht="14.1" customHeight="1" x14ac:dyDescent="0.25"/>
    <row r="34" spans="1:2" ht="14.1" customHeight="1" x14ac:dyDescent="0.25"/>
    <row r="35" spans="1:2" ht="14.1" customHeight="1" x14ac:dyDescent="0.25"/>
    <row r="36" spans="1:2" ht="14.1" customHeight="1" x14ac:dyDescent="0.25"/>
    <row r="37" spans="1:2" ht="14.1" customHeight="1" x14ac:dyDescent="0.25"/>
    <row r="38" spans="1:2" ht="14.1" customHeight="1" x14ac:dyDescent="0.25"/>
    <row r="39" spans="1:2" ht="14.1" customHeight="1" x14ac:dyDescent="0.25"/>
    <row r="40" spans="1:2" ht="14.1" customHeight="1" x14ac:dyDescent="0.25">
      <c r="A40" s="37"/>
      <c r="B40" s="37"/>
    </row>
    <row r="41" spans="1:2" ht="14.1" customHeight="1" x14ac:dyDescent="0.25"/>
    <row r="42" spans="1:2" ht="14.1" customHeight="1" x14ac:dyDescent="0.25"/>
    <row r="43" spans="1:2" ht="14.1" customHeight="1" x14ac:dyDescent="0.25"/>
    <row r="44" spans="1:2" ht="14.1" customHeight="1" x14ac:dyDescent="0.25"/>
    <row r="45" spans="1:2" ht="14.1" customHeight="1" x14ac:dyDescent="0.25"/>
    <row r="46" spans="1:2" ht="14.1" customHeight="1" x14ac:dyDescent="0.25"/>
    <row r="47" spans="1:2" ht="14.1" customHeight="1" x14ac:dyDescent="0.25"/>
    <row r="48" spans="1:2" ht="14.1" customHeight="1" x14ac:dyDescent="0.25"/>
    <row r="49" ht="14.1" customHeight="1" x14ac:dyDescent="0.25"/>
    <row r="50" ht="14.1" customHeight="1" x14ac:dyDescent="0.25"/>
    <row r="51" ht="14.1" customHeight="1" x14ac:dyDescent="0.25"/>
    <row r="52" ht="14.1" customHeight="1" x14ac:dyDescent="0.25"/>
    <row r="53" ht="14.1" customHeight="1" x14ac:dyDescent="0.25"/>
    <row r="54" ht="14.1" customHeight="1" x14ac:dyDescent="0.25"/>
    <row r="55" ht="14.1" customHeight="1" x14ac:dyDescent="0.25"/>
    <row r="56" ht="14.1" customHeight="1" x14ac:dyDescent="0.25"/>
    <row r="57" ht="14.1" customHeight="1" x14ac:dyDescent="0.25"/>
    <row r="58" ht="14.1" customHeight="1" x14ac:dyDescent="0.25"/>
    <row r="59" ht="14.1" customHeight="1" x14ac:dyDescent="0.25"/>
    <row r="60" ht="14.1" customHeight="1" x14ac:dyDescent="0.25"/>
    <row r="61" ht="14.1" customHeight="1" x14ac:dyDescent="0.25"/>
    <row r="62" ht="14.1" customHeight="1" x14ac:dyDescent="0.25"/>
    <row r="63" ht="14.1" customHeight="1" x14ac:dyDescent="0.25"/>
    <row r="64" ht="14.1" customHeight="1" x14ac:dyDescent="0.25"/>
    <row r="65" ht="14.1" customHeight="1" x14ac:dyDescent="0.25"/>
    <row r="66" ht="14.1" customHeight="1" x14ac:dyDescent="0.25"/>
    <row r="67" ht="14.1" customHeight="1" x14ac:dyDescent="0.25"/>
    <row r="68" ht="14.1" customHeight="1" x14ac:dyDescent="0.25"/>
    <row r="69" ht="14.1" customHeight="1" x14ac:dyDescent="0.25"/>
    <row r="70" ht="14.1" customHeight="1" x14ac:dyDescent="0.25"/>
    <row r="71" ht="14.1" customHeight="1" x14ac:dyDescent="0.25"/>
    <row r="72" ht="14.1" customHeight="1" x14ac:dyDescent="0.25"/>
    <row r="73" ht="14.1" customHeight="1" x14ac:dyDescent="0.25"/>
    <row r="74" ht="14.1" customHeight="1" x14ac:dyDescent="0.25"/>
    <row r="75" ht="14.1" customHeight="1" x14ac:dyDescent="0.25"/>
    <row r="76" ht="14.1" customHeight="1" x14ac:dyDescent="0.25"/>
    <row r="77" ht="14.1" customHeight="1" x14ac:dyDescent="0.25"/>
    <row r="78" ht="14.1" customHeight="1" x14ac:dyDescent="0.25"/>
    <row r="79" ht="14.1" customHeight="1" x14ac:dyDescent="0.25"/>
    <row r="80" ht="14.1" customHeight="1" x14ac:dyDescent="0.25"/>
    <row r="81" ht="14.1" customHeight="1" x14ac:dyDescent="0.25"/>
    <row r="82" ht="14.1" customHeight="1" x14ac:dyDescent="0.25"/>
    <row r="83" ht="14.1" customHeight="1" x14ac:dyDescent="0.25"/>
    <row r="84" ht="14.1" customHeight="1" x14ac:dyDescent="0.25"/>
    <row r="85" ht="14.1" customHeight="1" x14ac:dyDescent="0.25"/>
    <row r="86" ht="14.1" customHeight="1" x14ac:dyDescent="0.25"/>
    <row r="87" ht="14.1" customHeight="1" x14ac:dyDescent="0.25"/>
    <row r="88" ht="14.1" customHeight="1" x14ac:dyDescent="0.25"/>
    <row r="89" ht="14.1" customHeight="1" x14ac:dyDescent="0.25"/>
  </sheetData>
  <mergeCells count="2">
    <mergeCell ref="B6:B7"/>
    <mergeCell ref="D6:E6"/>
  </mergeCells>
  <phoneticPr fontId="2" type="noConversion"/>
  <pageMargins left="0.35433070866141736" right="0.35433070866141736" top="0.78740157480314965" bottom="0.59055118110236227" header="0.51181102362204722" footer="0.51181102362204722"/>
  <pageSetup paperSize="9" firstPageNumber="2" orientation="portrait" useFirstPageNumber="1" errors="dash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zoomScaleNormal="100" workbookViewId="0">
      <selection activeCell="B12" sqref="B12"/>
    </sheetView>
  </sheetViews>
  <sheetFormatPr defaultColWidth="9.109375" defaultRowHeight="13.2" x14ac:dyDescent="0.25"/>
  <cols>
    <col min="1" max="1" width="6.6640625" style="1" customWidth="1"/>
    <col min="2" max="2" width="50.44140625" style="1" customWidth="1"/>
    <col min="3" max="3" width="14" style="3" hidden="1" customWidth="1"/>
    <col min="4" max="5" width="14" style="51" hidden="1" customWidth="1"/>
    <col min="6" max="6" width="13.5546875" style="3" customWidth="1"/>
    <col min="7" max="8" width="14" style="51" hidden="1" customWidth="1"/>
    <col min="9" max="9" width="13.5546875" style="3" customWidth="1"/>
    <col min="10" max="10" width="9.109375" style="1"/>
    <col min="11" max="11" width="13.44140625" style="3" bestFit="1" customWidth="1"/>
    <col min="12" max="12" width="12.6640625" style="3" bestFit="1" customWidth="1"/>
    <col min="13" max="16384" width="9.109375" style="1"/>
  </cols>
  <sheetData>
    <row r="1" spans="1:12" ht="19.5" customHeight="1" thickBot="1" x14ac:dyDescent="0.3">
      <c r="A1" s="10"/>
      <c r="B1" s="11" t="s">
        <v>34</v>
      </c>
      <c r="C1" s="12">
        <f t="shared" ref="C1:I1" si="0">C7+C23</f>
        <v>25393503</v>
      </c>
      <c r="D1" s="12" t="e">
        <f t="shared" si="0"/>
        <v>#REF!</v>
      </c>
      <c r="E1" s="12" t="e">
        <f t="shared" si="0"/>
        <v>#REF!</v>
      </c>
      <c r="F1" s="12">
        <f t="shared" si="0"/>
        <v>23730843</v>
      </c>
      <c r="G1" s="12" t="e">
        <f t="shared" si="0"/>
        <v>#REF!</v>
      </c>
      <c r="H1" s="12" t="e">
        <f t="shared" si="0"/>
        <v>#REF!</v>
      </c>
      <c r="I1" s="12">
        <f t="shared" si="0"/>
        <v>24828843</v>
      </c>
      <c r="J1" s="12"/>
    </row>
    <row r="2" spans="1:12" ht="8.25" customHeight="1" thickTop="1" x14ac:dyDescent="0.25">
      <c r="A2" s="14"/>
      <c r="B2" s="15"/>
    </row>
    <row r="3" spans="1:12" ht="7.5" customHeight="1" x14ac:dyDescent="0.25">
      <c r="A3" s="7"/>
      <c r="B3" s="7"/>
    </row>
    <row r="4" spans="1:12" s="6" customFormat="1" x14ac:dyDescent="0.25">
      <c r="A4" s="18" t="s">
        <v>22</v>
      </c>
      <c r="B4" s="135" t="s">
        <v>35</v>
      </c>
      <c r="C4" s="19" t="s">
        <v>4</v>
      </c>
      <c r="D4" s="53"/>
      <c r="E4" s="53"/>
      <c r="F4" s="137" t="s">
        <v>42</v>
      </c>
      <c r="G4" s="137"/>
      <c r="H4" s="137"/>
      <c r="I4" s="137"/>
      <c r="K4" s="64"/>
      <c r="L4" s="64"/>
    </row>
    <row r="5" spans="1:12" s="6" customFormat="1" ht="13.8" thickBot="1" x14ac:dyDescent="0.3">
      <c r="A5" s="20" t="s">
        <v>24</v>
      </c>
      <c r="B5" s="136"/>
      <c r="C5" s="21" t="s">
        <v>48</v>
      </c>
      <c r="D5" s="54">
        <v>2006</v>
      </c>
      <c r="E5" s="54">
        <v>2007</v>
      </c>
      <c r="F5" s="21" t="s">
        <v>149</v>
      </c>
      <c r="G5" s="54">
        <v>2008</v>
      </c>
      <c r="H5" s="54">
        <v>2008</v>
      </c>
      <c r="I5" s="21" t="s">
        <v>154</v>
      </c>
      <c r="K5" s="64"/>
      <c r="L5" s="64"/>
    </row>
    <row r="6" spans="1:12" s="6" customFormat="1" ht="13.8" thickTop="1" x14ac:dyDescent="0.25">
      <c r="A6" s="48"/>
      <c r="B6" s="49"/>
      <c r="C6" s="50"/>
      <c r="D6" s="55"/>
      <c r="E6" s="55"/>
      <c r="F6" s="50"/>
      <c r="G6" s="55"/>
      <c r="H6" s="55"/>
      <c r="I6" s="50"/>
      <c r="K6" s="64"/>
      <c r="L6" s="64"/>
    </row>
    <row r="7" spans="1:12" ht="20.25" customHeight="1" x14ac:dyDescent="0.25">
      <c r="A7" s="32">
        <v>3</v>
      </c>
      <c r="B7" s="33" t="s">
        <v>6</v>
      </c>
      <c r="C7" s="34">
        <f>C9+C11+C13+C15+C17+C19+C21</f>
        <v>20627643</v>
      </c>
      <c r="D7" s="34">
        <f t="shared" ref="D7:I7" si="1">D9+D11+D13+D15+D17+D19+D21</f>
        <v>0</v>
      </c>
      <c r="E7" s="34">
        <f t="shared" si="1"/>
        <v>0</v>
      </c>
      <c r="F7" s="34">
        <f>F9+F11+F13+F15+F17+F19+F21</f>
        <v>17291303</v>
      </c>
      <c r="G7" s="34">
        <f t="shared" si="1"/>
        <v>0</v>
      </c>
      <c r="H7" s="34">
        <f t="shared" si="1"/>
        <v>0</v>
      </c>
      <c r="I7" s="34">
        <f t="shared" si="1"/>
        <v>17289303</v>
      </c>
    </row>
    <row r="8" spans="1:12" ht="7.5" customHeight="1" x14ac:dyDescent="0.25">
      <c r="A8" s="25"/>
      <c r="B8" s="26"/>
    </row>
    <row r="9" spans="1:12" s="2" customFormat="1" ht="14.1" customHeight="1" x14ac:dyDescent="0.25">
      <c r="A9" s="47">
        <v>31</v>
      </c>
      <c r="B9" s="46" t="s">
        <v>7</v>
      </c>
      <c r="C9" s="52">
        <v>5623897.2999999998</v>
      </c>
      <c r="D9" s="59"/>
      <c r="E9" s="59"/>
      <c r="F9" s="59">
        <f>255520+835680+389600+367377.3+2182410+779520+608740+205050</f>
        <v>5623897.2999999998</v>
      </c>
      <c r="G9" s="59"/>
      <c r="H9" s="59"/>
      <c r="I9" s="52">
        <f>255520+389600+835680+367377.3+2182410+779520+608740+205050</f>
        <v>5623897.2999999998</v>
      </c>
      <c r="K9" s="45"/>
      <c r="L9" s="45"/>
    </row>
    <row r="10" spans="1:12" s="2" customFormat="1" ht="12.75" customHeight="1" x14ac:dyDescent="0.25">
      <c r="A10" s="47"/>
      <c r="B10" s="46"/>
      <c r="C10" s="45"/>
      <c r="D10" s="60"/>
      <c r="E10" s="60"/>
      <c r="F10" s="60"/>
      <c r="G10" s="60"/>
      <c r="H10" s="58"/>
      <c r="I10" s="45"/>
      <c r="K10" s="45"/>
      <c r="L10" s="45"/>
    </row>
    <row r="11" spans="1:12" s="2" customFormat="1" ht="14.1" customHeight="1" x14ac:dyDescent="0.25">
      <c r="A11" s="47">
        <v>32</v>
      </c>
      <c r="B11" s="46" t="s">
        <v>8</v>
      </c>
      <c r="C11" s="52">
        <v>5578862.7999999998</v>
      </c>
      <c r="D11" s="59"/>
      <c r="E11" s="59"/>
      <c r="F11" s="59">
        <f>440000+90000+374000+13000+98242.8+20000+40000+16780+78000+570376.13+685206.25+1262000+64037.5+13380.12+10000+5000+10000+30000+60000+34000+45000+30500+56000+1000000</f>
        <v>5045522.8000000007</v>
      </c>
      <c r="G11" s="59"/>
      <c r="H11" s="57"/>
      <c r="I11" s="52">
        <f>440000+90000+374000+13000+98242.8+20000+40000+16780+78000+570376.13+685206.25+1262000+64037.5+13380.12+10000+5000+10000+30000+60000+34000+45000+30500+56000+1000000</f>
        <v>5045522.8000000007</v>
      </c>
      <c r="K11" s="45"/>
      <c r="L11" s="45"/>
    </row>
    <row r="12" spans="1:12" s="2" customFormat="1" ht="12" customHeight="1" x14ac:dyDescent="0.25">
      <c r="A12" s="47"/>
      <c r="B12" s="46"/>
      <c r="C12" s="52"/>
      <c r="D12" s="59"/>
      <c r="E12" s="59"/>
      <c r="F12" s="59"/>
      <c r="G12" s="59"/>
      <c r="H12" s="57"/>
      <c r="I12" s="52"/>
      <c r="K12" s="45"/>
      <c r="L12" s="45"/>
    </row>
    <row r="13" spans="1:12" s="2" customFormat="1" ht="14.1" customHeight="1" x14ac:dyDescent="0.25">
      <c r="A13" s="47">
        <v>34</v>
      </c>
      <c r="B13" s="46" t="s">
        <v>16</v>
      </c>
      <c r="C13" s="52">
        <v>86619.9</v>
      </c>
      <c r="D13" s="59"/>
      <c r="E13" s="59"/>
      <c r="F13" s="59">
        <f>3000+52000+15000+3619.9</f>
        <v>73619.899999999994</v>
      </c>
      <c r="G13" s="59"/>
      <c r="H13" s="59"/>
      <c r="I13" s="59">
        <f>3619.9+3000+52000+13000</f>
        <v>71619.899999999994</v>
      </c>
      <c r="K13" s="45"/>
      <c r="L13" s="45"/>
    </row>
    <row r="14" spans="1:12" s="2" customFormat="1" ht="14.1" customHeight="1" x14ac:dyDescent="0.25">
      <c r="A14" s="47"/>
      <c r="B14" s="46"/>
      <c r="C14" s="45"/>
      <c r="D14" s="60"/>
      <c r="E14" s="60"/>
      <c r="F14" s="60"/>
      <c r="G14" s="60"/>
      <c r="H14" s="60"/>
      <c r="I14" s="45"/>
      <c r="K14" s="45"/>
      <c r="L14" s="45"/>
    </row>
    <row r="15" spans="1:12" s="2" customFormat="1" ht="14.1" customHeight="1" x14ac:dyDescent="0.25">
      <c r="A15" s="47">
        <v>35</v>
      </c>
      <c r="B15" s="46" t="s">
        <v>15</v>
      </c>
      <c r="C15" s="52">
        <v>160000</v>
      </c>
      <c r="D15" s="59"/>
      <c r="E15" s="59"/>
      <c r="F15" s="59">
        <f>75000+85000</f>
        <v>160000</v>
      </c>
      <c r="G15" s="59"/>
      <c r="H15" s="59"/>
      <c r="I15" s="52">
        <f>75000+85000</f>
        <v>160000</v>
      </c>
      <c r="K15" s="45"/>
      <c r="L15" s="45"/>
    </row>
    <row r="16" spans="1:12" s="2" customFormat="1" ht="13.5" customHeight="1" x14ac:dyDescent="0.25">
      <c r="A16" s="47"/>
      <c r="B16" s="46"/>
      <c r="C16" s="45"/>
      <c r="D16" s="60"/>
      <c r="E16" s="60"/>
      <c r="F16" s="60"/>
      <c r="G16" s="60"/>
      <c r="H16" s="60"/>
      <c r="I16" s="45"/>
      <c r="K16" s="45"/>
      <c r="L16" s="45"/>
    </row>
    <row r="17" spans="1:12" s="2" customFormat="1" ht="14.1" customHeight="1" x14ac:dyDescent="0.25">
      <c r="A17" s="47">
        <v>36</v>
      </c>
      <c r="B17" s="46" t="s">
        <v>12</v>
      </c>
      <c r="C17" s="52">
        <v>338825</v>
      </c>
      <c r="D17" s="59"/>
      <c r="E17" s="59"/>
      <c r="F17" s="59">
        <f>10000+22100+18000+255000+8000+13725+12000</f>
        <v>338825</v>
      </c>
      <c r="G17" s="59"/>
      <c r="H17" s="59"/>
      <c r="I17" s="52">
        <f>10000+22100+18000+255000+8000+13725+12000</f>
        <v>338825</v>
      </c>
      <c r="K17" s="45"/>
      <c r="L17" s="45"/>
    </row>
    <row r="18" spans="1:12" s="2" customFormat="1" ht="14.1" customHeight="1" x14ac:dyDescent="0.25">
      <c r="A18" s="47"/>
      <c r="B18" s="46"/>
      <c r="C18" s="52"/>
      <c r="D18" s="59"/>
      <c r="E18" s="59"/>
      <c r="F18" s="52"/>
      <c r="G18" s="59"/>
      <c r="H18" s="59"/>
      <c r="I18" s="52"/>
      <c r="K18" s="45"/>
      <c r="L18" s="45"/>
    </row>
    <row r="19" spans="1:12" s="2" customFormat="1" ht="26.4" x14ac:dyDescent="0.25">
      <c r="A19" s="47">
        <v>37</v>
      </c>
      <c r="B19" s="46" t="s">
        <v>13</v>
      </c>
      <c r="C19" s="52">
        <v>988000</v>
      </c>
      <c r="D19" s="59"/>
      <c r="E19" s="59"/>
      <c r="F19" s="59">
        <f>215000+250000+30000+300000+190000+3000</f>
        <v>988000</v>
      </c>
      <c r="G19" s="59"/>
      <c r="H19" s="59"/>
      <c r="I19" s="59">
        <f>250000+215000+30000+300000+190000+3000</f>
        <v>988000</v>
      </c>
      <c r="K19" s="45"/>
      <c r="L19" s="45"/>
    </row>
    <row r="20" spans="1:12" s="2" customFormat="1" ht="13.5" customHeight="1" x14ac:dyDescent="0.25">
      <c r="A20" s="47"/>
      <c r="B20" s="46"/>
      <c r="C20" s="52"/>
      <c r="D20" s="59"/>
      <c r="E20" s="59"/>
      <c r="F20" s="59"/>
      <c r="G20" s="59"/>
      <c r="H20" s="59"/>
      <c r="I20" s="59"/>
      <c r="K20" s="45"/>
      <c r="L20" s="45"/>
    </row>
    <row r="21" spans="1:12" s="2" customFormat="1" ht="14.1" customHeight="1" x14ac:dyDescent="0.25">
      <c r="A21" s="47">
        <v>38</v>
      </c>
      <c r="B21" s="46" t="s">
        <v>9</v>
      </c>
      <c r="C21" s="52">
        <v>7851438</v>
      </c>
      <c r="D21" s="59"/>
      <c r="E21" s="59"/>
      <c r="F21" s="59">
        <f>118000+469740+20000+288650+683500+240000+190000+81750+181798+200000+1500000+6000+3000+1000000+70000+1000+8000</f>
        <v>5061438</v>
      </c>
      <c r="G21" s="59"/>
      <c r="H21" s="59"/>
      <c r="I21" s="59">
        <f>118000+469740+20000+288650+683500+240000+190000+81750+181798+200000+1500000+6000+3000+1000000+70000+1000+8000</f>
        <v>5061438</v>
      </c>
      <c r="K21" s="45"/>
      <c r="L21" s="45"/>
    </row>
    <row r="22" spans="1:12" ht="16.5" customHeight="1" x14ac:dyDescent="0.25">
      <c r="A22" s="28"/>
      <c r="B22" s="29"/>
      <c r="D22" s="61"/>
      <c r="E22" s="61"/>
      <c r="F22" s="61"/>
      <c r="G22" s="61"/>
      <c r="H22" s="61"/>
      <c r="I22" s="61"/>
    </row>
    <row r="23" spans="1:12" ht="20.25" customHeight="1" x14ac:dyDescent="0.25">
      <c r="A23" s="32">
        <v>4</v>
      </c>
      <c r="B23" s="33" t="s">
        <v>10</v>
      </c>
      <c r="C23" s="34">
        <f>C25+C27</f>
        <v>4765860</v>
      </c>
      <c r="D23" s="34" t="e">
        <f>D25+D27+#REF!</f>
        <v>#REF!</v>
      </c>
      <c r="E23" s="34" t="e">
        <f>E25+E27+#REF!</f>
        <v>#REF!</v>
      </c>
      <c r="F23" s="34">
        <f>F25+F27</f>
        <v>6439540</v>
      </c>
      <c r="G23" s="34" t="e">
        <f>G25+G27+#REF!</f>
        <v>#REF!</v>
      </c>
      <c r="H23" s="34" t="e">
        <f>H25+H27+#REF!</f>
        <v>#REF!</v>
      </c>
      <c r="I23" s="34">
        <f>I25+I27</f>
        <v>7539540</v>
      </c>
    </row>
    <row r="24" spans="1:12" ht="14.1" customHeight="1" x14ac:dyDescent="0.25">
      <c r="A24" s="25"/>
      <c r="B24" s="26"/>
      <c r="C24" s="27"/>
      <c r="D24" s="63"/>
      <c r="E24" s="63"/>
      <c r="F24" s="27"/>
      <c r="G24" s="63"/>
      <c r="H24" s="56"/>
      <c r="I24" s="27"/>
    </row>
    <row r="25" spans="1:12" s="2" customFormat="1" ht="14.1" customHeight="1" x14ac:dyDescent="0.25">
      <c r="A25" s="47">
        <v>41</v>
      </c>
      <c r="B25" s="46" t="s">
        <v>14</v>
      </c>
      <c r="C25" s="52">
        <v>421000</v>
      </c>
      <c r="D25" s="59"/>
      <c r="E25" s="59"/>
      <c r="F25" s="59">
        <f>10000+150000+100000+5000</f>
        <v>265000</v>
      </c>
      <c r="G25" s="59"/>
      <c r="H25" s="59"/>
      <c r="I25" s="59">
        <f>10000+100000+100000+5000</f>
        <v>215000</v>
      </c>
      <c r="K25" s="45"/>
      <c r="L25" s="45"/>
    </row>
    <row r="26" spans="1:12" s="2" customFormat="1" ht="14.1" customHeight="1" x14ac:dyDescent="0.25">
      <c r="A26" s="47"/>
      <c r="B26" s="46"/>
      <c r="C26" s="45"/>
      <c r="D26" s="60"/>
      <c r="E26" s="60"/>
      <c r="F26" s="45"/>
      <c r="G26" s="60"/>
      <c r="H26" s="60"/>
      <c r="I26" s="60"/>
      <c r="K26" s="45"/>
      <c r="L26" s="45"/>
    </row>
    <row r="27" spans="1:12" s="2" customFormat="1" ht="14.1" customHeight="1" x14ac:dyDescent="0.25">
      <c r="A27" s="47">
        <v>42</v>
      </c>
      <c r="B27" s="46" t="s">
        <v>11</v>
      </c>
      <c r="C27" s="52">
        <v>4344860</v>
      </c>
      <c r="D27" s="59"/>
      <c r="E27" s="59"/>
      <c r="F27" s="52">
        <f>150000+20000+10000+1250000+14540+180000+3900000+350000+50000+150000+10000+40000+50000</f>
        <v>6174540</v>
      </c>
      <c r="G27" s="59"/>
      <c r="H27" s="59"/>
      <c r="I27" s="59">
        <f>150000+20000+10000+1250000+14540+180000+4100000+250000+50000+200000+10000+40000+50000+1000000</f>
        <v>7324540</v>
      </c>
      <c r="K27" s="45"/>
      <c r="L27" s="45"/>
    </row>
    <row r="28" spans="1:12" s="2" customFormat="1" ht="14.1" customHeight="1" x14ac:dyDescent="0.25">
      <c r="A28" s="47"/>
      <c r="B28" s="46"/>
      <c r="C28" s="45"/>
      <c r="D28" s="60"/>
      <c r="E28" s="60"/>
      <c r="F28" s="45"/>
      <c r="G28" s="60"/>
      <c r="H28" s="60"/>
      <c r="I28" s="60"/>
      <c r="K28" s="45"/>
      <c r="L28" s="45"/>
    </row>
    <row r="29" spans="1:12" ht="14.1" customHeight="1" x14ac:dyDescent="0.25">
      <c r="A29" s="35"/>
      <c r="B29" s="35"/>
      <c r="C29" s="36"/>
      <c r="D29" s="62"/>
      <c r="E29" s="62"/>
      <c r="F29" s="62"/>
      <c r="G29" s="62"/>
      <c r="H29" s="62"/>
      <c r="I29" s="36"/>
    </row>
    <row r="30" spans="1:12" ht="14.1" customHeight="1" x14ac:dyDescent="0.25">
      <c r="D30" s="61"/>
      <c r="E30" s="61"/>
      <c r="F30" s="61"/>
      <c r="G30" s="61"/>
      <c r="H30" s="61"/>
    </row>
    <row r="31" spans="1:12" ht="14.1" customHeight="1" x14ac:dyDescent="0.25">
      <c r="D31" s="61"/>
      <c r="E31" s="3"/>
      <c r="F31" s="1"/>
      <c r="G31" s="3"/>
      <c r="H31" s="1"/>
      <c r="I31" s="1"/>
    </row>
    <row r="32" spans="1:12" ht="14.1" customHeight="1" x14ac:dyDescent="0.25">
      <c r="D32" s="61"/>
      <c r="E32" s="61"/>
      <c r="F32" s="61"/>
      <c r="G32" s="61"/>
      <c r="H32" s="61"/>
    </row>
    <row r="33" spans="4:8" ht="14.1" customHeight="1" x14ac:dyDescent="0.25">
      <c r="D33" s="61"/>
      <c r="E33" s="61"/>
      <c r="F33" s="61"/>
      <c r="G33" s="61"/>
      <c r="H33" s="61"/>
    </row>
    <row r="34" spans="4:8" ht="14.1" customHeight="1" x14ac:dyDescent="0.25">
      <c r="D34" s="61"/>
      <c r="E34" s="61"/>
      <c r="F34" s="61"/>
      <c r="G34" s="61"/>
      <c r="H34" s="61"/>
    </row>
    <row r="35" spans="4:8" ht="14.1" customHeight="1" x14ac:dyDescent="0.25">
      <c r="D35" s="61"/>
      <c r="E35" s="61"/>
      <c r="F35" s="61"/>
      <c r="G35" s="61"/>
      <c r="H35" s="61"/>
    </row>
    <row r="36" spans="4:8" ht="14.1" customHeight="1" x14ac:dyDescent="0.25">
      <c r="D36" s="61"/>
      <c r="E36" s="61"/>
      <c r="F36" s="61"/>
      <c r="G36" s="61"/>
      <c r="H36" s="61"/>
    </row>
    <row r="37" spans="4:8" ht="14.1" customHeight="1" x14ac:dyDescent="0.25">
      <c r="D37" s="61"/>
      <c r="E37" s="61"/>
      <c r="F37" s="61"/>
      <c r="G37" s="61"/>
      <c r="H37" s="61"/>
    </row>
    <row r="38" spans="4:8" ht="14.1" customHeight="1" x14ac:dyDescent="0.25">
      <c r="D38" s="61"/>
      <c r="E38" s="61"/>
      <c r="F38" s="61"/>
      <c r="G38" s="61"/>
      <c r="H38" s="61"/>
    </row>
    <row r="39" spans="4:8" ht="14.1" customHeight="1" x14ac:dyDescent="0.25">
      <c r="D39" s="61"/>
      <c r="E39" s="61"/>
      <c r="F39" s="61"/>
      <c r="G39" s="61"/>
      <c r="H39" s="61"/>
    </row>
    <row r="40" spans="4:8" ht="14.1" customHeight="1" x14ac:dyDescent="0.25">
      <c r="D40" s="61"/>
      <c r="E40" s="61"/>
      <c r="F40" s="61"/>
      <c r="G40" s="61"/>
      <c r="H40" s="61"/>
    </row>
    <row r="41" spans="4:8" ht="14.1" customHeight="1" x14ac:dyDescent="0.25">
      <c r="D41" s="61"/>
      <c r="E41" s="61"/>
      <c r="F41" s="61"/>
      <c r="G41" s="61"/>
      <c r="H41" s="61"/>
    </row>
    <row r="42" spans="4:8" ht="14.1" customHeight="1" x14ac:dyDescent="0.25">
      <c r="D42" s="61"/>
      <c r="E42" s="61"/>
      <c r="F42" s="61"/>
      <c r="G42" s="61"/>
      <c r="H42" s="61"/>
    </row>
    <row r="43" spans="4:8" ht="14.1" customHeight="1" x14ac:dyDescent="0.25">
      <c r="D43" s="61"/>
      <c r="E43" s="61"/>
      <c r="F43" s="61"/>
      <c r="G43" s="61"/>
      <c r="H43" s="61"/>
    </row>
    <row r="44" spans="4:8" ht="14.1" customHeight="1" x14ac:dyDescent="0.25">
      <c r="D44" s="61"/>
      <c r="E44" s="61"/>
      <c r="F44" s="61"/>
      <c r="G44" s="61"/>
      <c r="H44" s="61"/>
    </row>
    <row r="45" spans="4:8" ht="14.1" customHeight="1" x14ac:dyDescent="0.25">
      <c r="D45" s="61"/>
      <c r="E45" s="61"/>
      <c r="F45" s="61"/>
      <c r="G45" s="61"/>
      <c r="H45" s="61"/>
    </row>
    <row r="46" spans="4:8" ht="14.1" customHeight="1" x14ac:dyDescent="0.25">
      <c r="D46" s="61"/>
      <c r="E46" s="61"/>
      <c r="F46" s="61"/>
      <c r="G46" s="61"/>
      <c r="H46" s="61"/>
    </row>
    <row r="47" spans="4:8" ht="14.1" customHeight="1" x14ac:dyDescent="0.25">
      <c r="D47" s="61"/>
      <c r="E47" s="61"/>
      <c r="F47" s="61"/>
      <c r="G47" s="61"/>
      <c r="H47" s="61"/>
    </row>
    <row r="48" spans="4:8" ht="14.1" customHeight="1" x14ac:dyDescent="0.25">
      <c r="D48" s="61"/>
      <c r="E48" s="61"/>
      <c r="F48" s="61"/>
      <c r="G48" s="61"/>
      <c r="H48" s="61"/>
    </row>
    <row r="49" spans="4:8" ht="14.1" customHeight="1" x14ac:dyDescent="0.25">
      <c r="D49" s="61"/>
      <c r="E49" s="61"/>
      <c r="F49" s="61"/>
      <c r="G49" s="61"/>
      <c r="H49" s="61"/>
    </row>
    <row r="50" spans="4:8" ht="14.1" customHeight="1" x14ac:dyDescent="0.25">
      <c r="D50" s="61"/>
      <c r="E50" s="61"/>
      <c r="F50" s="61"/>
      <c r="G50" s="61"/>
      <c r="H50" s="61"/>
    </row>
    <row r="51" spans="4:8" ht="14.1" customHeight="1" x14ac:dyDescent="0.25">
      <c r="D51" s="61"/>
      <c r="E51" s="61"/>
      <c r="F51" s="61"/>
      <c r="G51" s="61"/>
      <c r="H51" s="61"/>
    </row>
    <row r="52" spans="4:8" ht="14.1" customHeight="1" x14ac:dyDescent="0.25">
      <c r="D52" s="61"/>
      <c r="E52" s="61"/>
      <c r="F52" s="61"/>
      <c r="G52" s="61"/>
      <c r="H52" s="61"/>
    </row>
    <row r="53" spans="4:8" ht="14.1" customHeight="1" x14ac:dyDescent="0.25">
      <c r="D53" s="61"/>
      <c r="E53" s="61"/>
      <c r="F53" s="61"/>
      <c r="G53" s="61"/>
      <c r="H53" s="61"/>
    </row>
    <row r="54" spans="4:8" ht="14.1" customHeight="1" x14ac:dyDescent="0.25">
      <c r="D54" s="61"/>
      <c r="E54" s="61"/>
      <c r="F54" s="61"/>
      <c r="G54" s="61"/>
      <c r="H54" s="61"/>
    </row>
    <row r="55" spans="4:8" ht="14.1" customHeight="1" x14ac:dyDescent="0.25">
      <c r="D55" s="61"/>
      <c r="E55" s="61"/>
      <c r="F55" s="61"/>
      <c r="G55" s="61"/>
      <c r="H55" s="61"/>
    </row>
    <row r="56" spans="4:8" ht="14.1" customHeight="1" x14ac:dyDescent="0.25">
      <c r="D56" s="61"/>
      <c r="E56" s="61"/>
      <c r="F56" s="61"/>
      <c r="G56" s="61"/>
      <c r="H56" s="61"/>
    </row>
    <row r="57" spans="4:8" ht="14.1" customHeight="1" x14ac:dyDescent="0.25">
      <c r="D57" s="61"/>
      <c r="E57" s="61"/>
      <c r="F57" s="61"/>
      <c r="G57" s="61"/>
      <c r="H57" s="61"/>
    </row>
    <row r="58" spans="4:8" ht="14.1" customHeight="1" x14ac:dyDescent="0.25">
      <c r="D58" s="61"/>
      <c r="E58" s="61"/>
      <c r="F58" s="61"/>
      <c r="G58" s="61"/>
      <c r="H58" s="61"/>
    </row>
    <row r="59" spans="4:8" ht="14.1" customHeight="1" x14ac:dyDescent="0.25">
      <c r="D59" s="61"/>
      <c r="E59" s="61"/>
      <c r="F59" s="61"/>
      <c r="G59" s="61"/>
      <c r="H59" s="61"/>
    </row>
    <row r="60" spans="4:8" ht="14.1" customHeight="1" x14ac:dyDescent="0.25"/>
    <row r="61" spans="4:8" ht="14.1" customHeight="1" x14ac:dyDescent="0.25"/>
    <row r="62" spans="4:8" ht="14.1" customHeight="1" x14ac:dyDescent="0.25"/>
    <row r="63" spans="4:8" ht="14.1" customHeight="1" x14ac:dyDescent="0.25"/>
    <row r="64" spans="4:8" ht="14.1" customHeight="1" x14ac:dyDescent="0.25"/>
    <row r="65" ht="14.1" customHeight="1" x14ac:dyDescent="0.25"/>
    <row r="66" ht="14.1" customHeight="1" x14ac:dyDescent="0.25"/>
    <row r="67" ht="14.1" customHeight="1" x14ac:dyDescent="0.25"/>
  </sheetData>
  <mergeCells count="2">
    <mergeCell ref="B4:B5"/>
    <mergeCell ref="F4:I4"/>
  </mergeCells>
  <phoneticPr fontId="2" type="noConversion"/>
  <pageMargins left="0.35433070866141736" right="0.35433070866141736" top="0.78740157480314965" bottom="0.59055118110236227" header="0.51181102362204722" footer="0.31496062992125984"/>
  <pageSetup paperSize="9" firstPageNumber="3" orientation="portrait" useFirstPageNumber="1" r:id="rId1"/>
  <headerFooter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"/>
  <sheetViews>
    <sheetView topLeftCell="A4" zoomScaleNormal="100" workbookViewId="0">
      <selection activeCell="D31" sqref="D31:D33"/>
    </sheetView>
  </sheetViews>
  <sheetFormatPr defaultColWidth="9.109375" defaultRowHeight="13.2" x14ac:dyDescent="0.25"/>
  <cols>
    <col min="1" max="1" width="7.44140625" style="1" customWidth="1"/>
    <col min="2" max="2" width="50" style="1" customWidth="1"/>
    <col min="3" max="3" width="14" style="1" hidden="1" customWidth="1"/>
    <col min="4" max="4" width="13" style="1" customWidth="1"/>
    <col min="5" max="5" width="13.33203125" style="1" customWidth="1"/>
    <col min="6" max="16384" width="9.109375" style="1"/>
  </cols>
  <sheetData>
    <row r="1" spans="1:5" ht="21" customHeight="1" x14ac:dyDescent="0.25">
      <c r="A1" s="38" t="s">
        <v>36</v>
      </c>
      <c r="B1" s="38"/>
      <c r="C1" s="39"/>
      <c r="D1" s="39"/>
      <c r="E1" s="39"/>
    </row>
    <row r="2" spans="1:5" s="41" customFormat="1" x14ac:dyDescent="0.25">
      <c r="A2" s="40"/>
      <c r="B2" s="40"/>
    </row>
    <row r="3" spans="1:5" s="13" customFormat="1" ht="21" customHeight="1" thickBot="1" x14ac:dyDescent="0.3">
      <c r="A3" s="10"/>
      <c r="B3" s="11" t="s">
        <v>37</v>
      </c>
      <c r="C3" s="42" t="e">
        <f>C9-C18</f>
        <v>#REF!</v>
      </c>
      <c r="D3" s="42">
        <f>D9-D18</f>
        <v>-290000</v>
      </c>
      <c r="E3" s="42">
        <f>E9-E18</f>
        <v>-300000</v>
      </c>
    </row>
    <row r="4" spans="1:5" s="13" customFormat="1" ht="13.8" thickTop="1" x14ac:dyDescent="0.25">
      <c r="A4" s="14"/>
      <c r="B4" s="15"/>
    </row>
    <row r="5" spans="1:5" s="9" customFormat="1" x14ac:dyDescent="0.25">
      <c r="A5" s="7"/>
      <c r="B5" s="7"/>
    </row>
    <row r="6" spans="1:5" s="6" customFormat="1" x14ac:dyDescent="0.25">
      <c r="A6" s="18" t="s">
        <v>22</v>
      </c>
      <c r="B6" s="135" t="s">
        <v>38</v>
      </c>
      <c r="C6" s="19" t="s">
        <v>4</v>
      </c>
      <c r="D6" s="137" t="s">
        <v>42</v>
      </c>
      <c r="E6" s="137"/>
    </row>
    <row r="7" spans="1:5" s="6" customFormat="1" ht="13.8" thickBot="1" x14ac:dyDescent="0.3">
      <c r="A7" s="20" t="s">
        <v>24</v>
      </c>
      <c r="B7" s="136"/>
      <c r="C7" s="21" t="s">
        <v>44</v>
      </c>
      <c r="D7" s="21" t="s">
        <v>149</v>
      </c>
      <c r="E7" s="21" t="s">
        <v>153</v>
      </c>
    </row>
    <row r="8" spans="1:5" ht="13.8" thickTop="1" x14ac:dyDescent="0.25"/>
    <row r="9" spans="1:5" ht="21" customHeight="1" x14ac:dyDescent="0.25">
      <c r="A9" s="32">
        <v>8</v>
      </c>
      <c r="B9" s="33" t="s">
        <v>39</v>
      </c>
      <c r="C9" s="34" t="e">
        <f>C11</f>
        <v>#REF!</v>
      </c>
      <c r="D9" s="34">
        <f>D11</f>
        <v>0</v>
      </c>
      <c r="E9" s="34">
        <f>E11</f>
        <v>0</v>
      </c>
    </row>
    <row r="10" spans="1:5" ht="14.1" customHeight="1" x14ac:dyDescent="0.25">
      <c r="A10" s="25"/>
      <c r="B10" s="26"/>
      <c r="C10" s="3"/>
      <c r="D10" s="3"/>
      <c r="E10" s="3"/>
    </row>
    <row r="11" spans="1:5" ht="14.1" customHeight="1" x14ac:dyDescent="0.25">
      <c r="A11" s="25">
        <v>84</v>
      </c>
      <c r="B11" s="26" t="s">
        <v>40</v>
      </c>
      <c r="C11" s="27" t="e">
        <f>C13</f>
        <v>#REF!</v>
      </c>
      <c r="D11" s="27">
        <f>D13</f>
        <v>0</v>
      </c>
      <c r="E11" s="27">
        <f>E13</f>
        <v>0</v>
      </c>
    </row>
    <row r="12" spans="1:5" ht="14.1" customHeight="1" x14ac:dyDescent="0.25">
      <c r="A12" s="25"/>
      <c r="B12" s="26"/>
      <c r="C12" s="3"/>
      <c r="D12" s="3"/>
      <c r="E12" s="3"/>
    </row>
    <row r="13" spans="1:5" ht="31.5" customHeight="1" x14ac:dyDescent="0.25">
      <c r="A13" s="25">
        <v>844</v>
      </c>
      <c r="B13" s="26" t="s">
        <v>41</v>
      </c>
      <c r="C13" s="27" t="e">
        <f>#REF!</f>
        <v>#REF!</v>
      </c>
      <c r="D13" s="27">
        <v>0</v>
      </c>
      <c r="E13" s="27">
        <v>0</v>
      </c>
    </row>
    <row r="14" spans="1:5" ht="7.5" customHeight="1" x14ac:dyDescent="0.25">
      <c r="A14" s="25"/>
      <c r="B14" s="26"/>
      <c r="C14" s="3"/>
      <c r="D14" s="3"/>
      <c r="E14" s="3"/>
    </row>
    <row r="15" spans="1:5" ht="14.1" customHeight="1" x14ac:dyDescent="0.25">
      <c r="C15" s="3"/>
      <c r="D15" s="3"/>
      <c r="E15" s="3"/>
    </row>
    <row r="16" spans="1:5" ht="14.1" customHeight="1" x14ac:dyDescent="0.25">
      <c r="C16" s="3"/>
      <c r="D16" s="3"/>
      <c r="E16" s="3"/>
    </row>
    <row r="17" spans="1:5" ht="14.1" customHeight="1" x14ac:dyDescent="0.25">
      <c r="C17" s="3"/>
      <c r="D17" s="3"/>
      <c r="E17" s="3"/>
    </row>
    <row r="18" spans="1:5" ht="19.5" customHeight="1" x14ac:dyDescent="0.25">
      <c r="A18" s="32">
        <v>5</v>
      </c>
      <c r="B18" s="33" t="s">
        <v>17</v>
      </c>
      <c r="C18" s="34" t="e">
        <f>C20</f>
        <v>#REF!</v>
      </c>
      <c r="D18" s="34">
        <f>D20</f>
        <v>290000</v>
      </c>
      <c r="E18" s="34">
        <f>E20</f>
        <v>300000</v>
      </c>
    </row>
    <row r="19" spans="1:5" ht="14.1" customHeight="1" x14ac:dyDescent="0.25">
      <c r="A19" s="43"/>
      <c r="B19" s="44"/>
      <c r="C19" s="27"/>
      <c r="D19" s="27"/>
      <c r="E19" s="27"/>
    </row>
    <row r="20" spans="1:5" ht="14.1" customHeight="1" x14ac:dyDescent="0.25">
      <c r="A20" s="25">
        <v>54</v>
      </c>
      <c r="B20" s="26" t="s">
        <v>18</v>
      </c>
      <c r="C20" s="27" t="e">
        <f>C23+#REF!</f>
        <v>#REF!</v>
      </c>
      <c r="D20" s="27">
        <f>D23</f>
        <v>290000</v>
      </c>
      <c r="E20" s="27">
        <f>E23</f>
        <v>300000</v>
      </c>
    </row>
    <row r="21" spans="1:5" ht="14.1" customHeight="1" x14ac:dyDescent="0.25">
      <c r="A21" s="25"/>
      <c r="B21" s="26"/>
      <c r="C21" s="27"/>
      <c r="D21" s="27"/>
      <c r="E21" s="27"/>
    </row>
    <row r="22" spans="1:5" ht="14.1" customHeight="1" x14ac:dyDescent="0.25">
      <c r="A22" s="25"/>
      <c r="B22" s="26"/>
      <c r="C22" s="27"/>
      <c r="D22" s="27"/>
      <c r="E22" s="27"/>
    </row>
    <row r="23" spans="1:5" ht="33" customHeight="1" x14ac:dyDescent="0.25">
      <c r="A23" s="25">
        <v>544</v>
      </c>
      <c r="B23" s="26" t="s">
        <v>19</v>
      </c>
      <c r="C23" s="27">
        <v>410000</v>
      </c>
      <c r="D23" s="27">
        <v>290000</v>
      </c>
      <c r="E23" s="27">
        <v>300000</v>
      </c>
    </row>
    <row r="24" spans="1:5" ht="7.5" customHeight="1" x14ac:dyDescent="0.25">
      <c r="A24" s="25"/>
      <c r="B24" s="26"/>
      <c r="C24" s="3"/>
      <c r="D24" s="3"/>
      <c r="E24" s="3"/>
    </row>
    <row r="25" spans="1:5" ht="14.1" customHeight="1" x14ac:dyDescent="0.25"/>
    <row r="26" spans="1:5" ht="14.1" customHeight="1" x14ac:dyDescent="0.25">
      <c r="A26" s="35"/>
      <c r="B26" s="35"/>
      <c r="C26" s="36"/>
      <c r="D26" s="36"/>
      <c r="E26" s="36"/>
    </row>
    <row r="27" spans="1:5" ht="14.1" customHeight="1" x14ac:dyDescent="0.25"/>
    <row r="28" spans="1:5" ht="14.1" customHeight="1" x14ac:dyDescent="0.25"/>
    <row r="29" spans="1:5" ht="14.1" customHeight="1" x14ac:dyDescent="0.25"/>
    <row r="30" spans="1:5" ht="14.1" customHeight="1" x14ac:dyDescent="0.25"/>
    <row r="31" spans="1:5" ht="14.1" customHeight="1" x14ac:dyDescent="0.25"/>
    <row r="32" spans="1:5" ht="14.1" customHeight="1" x14ac:dyDescent="0.25"/>
    <row r="33" ht="14.1" customHeight="1" x14ac:dyDescent="0.25"/>
    <row r="34" ht="14.1" customHeight="1" x14ac:dyDescent="0.25"/>
    <row r="35" ht="14.1" customHeight="1" x14ac:dyDescent="0.25"/>
    <row r="36" ht="14.1" customHeight="1" x14ac:dyDescent="0.25"/>
    <row r="37" ht="14.1" customHeight="1" x14ac:dyDescent="0.25"/>
    <row r="38" ht="14.1" customHeight="1" x14ac:dyDescent="0.25"/>
    <row r="39" ht="14.1" customHeight="1" x14ac:dyDescent="0.25"/>
  </sheetData>
  <mergeCells count="2">
    <mergeCell ref="B6:B7"/>
    <mergeCell ref="D6:E6"/>
  </mergeCells>
  <phoneticPr fontId="2" type="noConversion"/>
  <pageMargins left="0.35433070866141736" right="0.35433070866141736" top="0.78740157480314965" bottom="0.59055118110236227" header="0.51181102362204722" footer="0.31496062992125984"/>
  <pageSetup paperSize="9" firstPageNumber="4" orientation="portrait" useFirstPageNumber="1" errors="dash" r:id="rId1"/>
  <headerFooter alignWithMargins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opLeftCell="A4" workbookViewId="0">
      <selection activeCell="C33" sqref="C33:C35"/>
    </sheetView>
  </sheetViews>
  <sheetFormatPr defaultRowHeight="13.2" x14ac:dyDescent="0.25"/>
  <cols>
    <col min="1" max="1" width="8" customWidth="1"/>
    <col min="2" max="2" width="48.44140625" customWidth="1"/>
    <col min="3" max="3" width="16.33203125" customWidth="1"/>
    <col min="4" max="4" width="12.33203125" bestFit="1" customWidth="1"/>
  </cols>
  <sheetData>
    <row r="1" spans="1:4" s="1" customFormat="1" ht="21" customHeight="1" x14ac:dyDescent="0.25">
      <c r="A1" s="79" t="s">
        <v>49</v>
      </c>
      <c r="B1" s="79"/>
      <c r="C1" s="79"/>
    </row>
    <row r="2" spans="1:4" s="41" customFormat="1" x14ac:dyDescent="0.25">
      <c r="A2" s="7"/>
      <c r="B2" s="7"/>
      <c r="C2" s="7"/>
    </row>
    <row r="3" spans="1:4" s="26" customFormat="1" ht="24" customHeight="1" thickBot="1" x14ac:dyDescent="0.3">
      <c r="A3" s="80"/>
      <c r="B3" s="81" t="s">
        <v>50</v>
      </c>
      <c r="C3" s="82">
        <v>-1000000</v>
      </c>
      <c r="D3" s="82">
        <v>0</v>
      </c>
    </row>
    <row r="4" spans="1:4" s="26" customFormat="1" ht="13.8" thickTop="1" x14ac:dyDescent="0.25">
      <c r="A4" s="83"/>
      <c r="B4" s="84"/>
      <c r="C4" s="85"/>
    </row>
    <row r="5" spans="1:4" s="86" customFormat="1" ht="13.8" thickBot="1" x14ac:dyDescent="0.3">
      <c r="A5" s="7"/>
      <c r="B5" s="7"/>
      <c r="C5" s="7"/>
    </row>
    <row r="6" spans="1:4" s="1" customFormat="1" x14ac:dyDescent="0.25">
      <c r="A6" s="87" t="s">
        <v>22</v>
      </c>
      <c r="B6" s="138" t="s">
        <v>51</v>
      </c>
      <c r="C6" s="87" t="s">
        <v>52</v>
      </c>
      <c r="D6" s="87" t="s">
        <v>52</v>
      </c>
    </row>
    <row r="7" spans="1:4" s="1" customFormat="1" ht="13.8" thickBot="1" x14ac:dyDescent="0.3">
      <c r="A7" s="88" t="s">
        <v>24</v>
      </c>
      <c r="B7" s="139"/>
      <c r="C7" s="88" t="s">
        <v>150</v>
      </c>
      <c r="D7" s="88" t="s">
        <v>156</v>
      </c>
    </row>
    <row r="8" spans="1:4" s="1" customFormat="1" x14ac:dyDescent="0.25"/>
    <row r="9" spans="1:4" s="86" customFormat="1" ht="19.5" customHeight="1" x14ac:dyDescent="0.25">
      <c r="A9" s="32">
        <v>9</v>
      </c>
      <c r="B9" s="33" t="s">
        <v>53</v>
      </c>
      <c r="C9" s="34">
        <v>0</v>
      </c>
      <c r="D9" s="34">
        <v>0</v>
      </c>
    </row>
    <row r="10" spans="1:4" s="41" customFormat="1" x14ac:dyDescent="0.25">
      <c r="A10" s="89"/>
      <c r="B10" s="90"/>
      <c r="C10" s="91"/>
      <c r="D10" s="91"/>
    </row>
    <row r="11" spans="1:4" s="26" customFormat="1" ht="17.25" customHeight="1" x14ac:dyDescent="0.25">
      <c r="A11" s="25">
        <v>92</v>
      </c>
      <c r="B11" s="26" t="s">
        <v>54</v>
      </c>
      <c r="C11" s="27">
        <f>C13</f>
        <v>-1000000</v>
      </c>
      <c r="D11" s="27">
        <f>D13</f>
        <v>0</v>
      </c>
    </row>
    <row r="12" spans="1:4" s="26" customFormat="1" x14ac:dyDescent="0.25">
      <c r="A12" s="25"/>
      <c r="C12" s="27"/>
      <c r="D12" s="27"/>
    </row>
    <row r="13" spans="1:4" s="26" customFormat="1" ht="18" customHeight="1" x14ac:dyDescent="0.25">
      <c r="A13" s="47">
        <v>922</v>
      </c>
      <c r="B13" s="46" t="s">
        <v>55</v>
      </c>
      <c r="C13" s="52">
        <v>-1000000</v>
      </c>
      <c r="D13" s="52">
        <v>0</v>
      </c>
    </row>
    <row r="14" spans="1:4" s="26" customFormat="1" x14ac:dyDescent="0.25">
      <c r="A14" s="25"/>
      <c r="C14" s="27"/>
    </row>
  </sheetData>
  <mergeCells count="1">
    <mergeCell ref="B6:B7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&amp;C5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332"/>
  <sheetViews>
    <sheetView tabSelected="1" topLeftCell="A7" zoomScaleNormal="100" workbookViewId="0">
      <selection activeCell="G7" sqref="G7"/>
    </sheetView>
  </sheetViews>
  <sheetFormatPr defaultColWidth="9.109375" defaultRowHeight="13.2" x14ac:dyDescent="0.25"/>
  <cols>
    <col min="1" max="1" width="9.88671875" style="2" customWidth="1"/>
    <col min="2" max="2" width="5.44140625" style="2" bestFit="1" customWidth="1"/>
    <col min="3" max="3" width="12.44140625" style="103" customWidth="1"/>
    <col min="4" max="4" width="58.33203125" style="2" customWidth="1"/>
    <col min="5" max="5" width="12.6640625" style="2" hidden="1" customWidth="1"/>
    <col min="6" max="6" width="14.6640625" style="2" customWidth="1"/>
    <col min="7" max="7" width="12.6640625" style="2" bestFit="1" customWidth="1"/>
    <col min="8" max="16384" width="9.109375" style="2"/>
  </cols>
  <sheetData>
    <row r="1" spans="1:7" s="92" customFormat="1" ht="15" customHeight="1" x14ac:dyDescent="0.25">
      <c r="C1" s="93"/>
      <c r="D1" s="94" t="s">
        <v>56</v>
      </c>
      <c r="E1" s="94"/>
      <c r="F1" s="95"/>
    </row>
    <row r="2" spans="1:7" s="92" customFormat="1" ht="9.75" customHeight="1" x14ac:dyDescent="0.25">
      <c r="A2" s="96"/>
      <c r="B2" s="96"/>
      <c r="C2" s="97"/>
      <c r="D2" s="98"/>
      <c r="E2" s="98"/>
    </row>
    <row r="3" spans="1:7" ht="16.5" customHeight="1" x14ac:dyDescent="0.25">
      <c r="A3" s="99"/>
      <c r="B3" s="99"/>
      <c r="C3" s="100"/>
      <c r="D3" s="101" t="s">
        <v>57</v>
      </c>
      <c r="E3" s="101"/>
      <c r="F3" s="99"/>
    </row>
    <row r="4" spans="1:7" ht="9.75" customHeight="1" x14ac:dyDescent="0.25">
      <c r="A4" s="102"/>
      <c r="B4" s="102"/>
      <c r="D4" s="102"/>
      <c r="E4" s="102"/>
      <c r="F4" s="102"/>
    </row>
    <row r="5" spans="1:7" ht="31.5" customHeight="1" x14ac:dyDescent="0.25">
      <c r="A5" s="157" t="s">
        <v>155</v>
      </c>
      <c r="B5" s="157"/>
      <c r="C5" s="157"/>
      <c r="D5" s="157"/>
      <c r="E5" s="157"/>
      <c r="F5" s="157"/>
    </row>
    <row r="6" spans="1:7" ht="13.8" x14ac:dyDescent="0.25">
      <c r="A6" s="157"/>
      <c r="B6" s="157"/>
      <c r="C6" s="157"/>
      <c r="D6" s="157"/>
      <c r="E6" s="157"/>
      <c r="F6" s="157"/>
    </row>
    <row r="7" spans="1:7" x14ac:dyDescent="0.25">
      <c r="A7" s="101"/>
      <c r="B7" s="101"/>
      <c r="D7" s="101"/>
      <c r="E7" s="101"/>
      <c r="F7" s="101"/>
    </row>
    <row r="8" spans="1:7" x14ac:dyDescent="0.25">
      <c r="F8" s="104"/>
    </row>
    <row r="9" spans="1:7" x14ac:dyDescent="0.25">
      <c r="A9" s="105" t="s">
        <v>58</v>
      </c>
      <c r="B9" s="105" t="s">
        <v>2</v>
      </c>
      <c r="C9" s="106" t="s">
        <v>59</v>
      </c>
      <c r="D9" s="105" t="s">
        <v>3</v>
      </c>
      <c r="E9" s="105"/>
      <c r="F9" s="107" t="s">
        <v>42</v>
      </c>
      <c r="G9" s="107" t="s">
        <v>42</v>
      </c>
    </row>
    <row r="10" spans="1:7" ht="13.8" thickBot="1" x14ac:dyDescent="0.3">
      <c r="A10" s="108"/>
      <c r="B10" s="108" t="s">
        <v>5</v>
      </c>
      <c r="C10" s="109"/>
      <c r="D10" s="108"/>
      <c r="E10" s="108"/>
      <c r="F10" s="110" t="s">
        <v>150</v>
      </c>
      <c r="G10" s="110" t="s">
        <v>156</v>
      </c>
    </row>
    <row r="11" spans="1:7" ht="13.8" thickTop="1" x14ac:dyDescent="0.25">
      <c r="A11" s="111" t="s">
        <v>60</v>
      </c>
      <c r="B11" s="111"/>
      <c r="C11" s="130"/>
      <c r="D11" s="112"/>
      <c r="E11" s="112">
        <v>25950503</v>
      </c>
      <c r="F11" s="112">
        <f>F12+F39+F49+F170+F268</f>
        <v>24020843</v>
      </c>
      <c r="G11" s="112">
        <f>G12+G39+G49+G170+G268</f>
        <v>25128843</v>
      </c>
    </row>
    <row r="12" spans="1:7" ht="26.4" x14ac:dyDescent="0.25">
      <c r="A12" s="113" t="s">
        <v>61</v>
      </c>
      <c r="B12" s="114" t="s">
        <v>62</v>
      </c>
      <c r="C12" s="131"/>
      <c r="D12" s="113" t="s">
        <v>157</v>
      </c>
      <c r="E12" s="115">
        <v>1226940</v>
      </c>
      <c r="F12" s="115">
        <f>F13+F30</f>
        <v>1063520</v>
      </c>
      <c r="G12" s="115">
        <f>G13+G30</f>
        <v>1063520</v>
      </c>
    </row>
    <row r="13" spans="1:7" x14ac:dyDescent="0.25">
      <c r="A13" s="116" t="s">
        <v>63</v>
      </c>
      <c r="B13" s="151" t="s">
        <v>270</v>
      </c>
      <c r="C13" s="147"/>
      <c r="D13" s="116" t="s">
        <v>271</v>
      </c>
      <c r="E13" s="117">
        <v>855520</v>
      </c>
      <c r="F13" s="117">
        <f>F14+F25</f>
        <v>823520</v>
      </c>
      <c r="G13" s="117">
        <f>G14+G25</f>
        <v>823520</v>
      </c>
    </row>
    <row r="14" spans="1:7" x14ac:dyDescent="0.25">
      <c r="A14" s="118" t="s">
        <v>64</v>
      </c>
      <c r="B14" s="146" t="s">
        <v>65</v>
      </c>
      <c r="C14" s="147"/>
      <c r="D14" s="118" t="s">
        <v>158</v>
      </c>
      <c r="E14" s="119">
        <v>737520</v>
      </c>
      <c r="F14" s="119">
        <f>F16+F19+F22</f>
        <v>705520</v>
      </c>
      <c r="G14" s="119">
        <f>G16+G19+G22</f>
        <v>705520</v>
      </c>
    </row>
    <row r="15" spans="1:7" ht="12.75" customHeight="1" x14ac:dyDescent="0.25">
      <c r="A15" s="148" t="s">
        <v>159</v>
      </c>
      <c r="B15" s="149"/>
      <c r="C15" s="149"/>
      <c r="D15" s="149"/>
      <c r="E15" s="132"/>
      <c r="F15" s="132"/>
      <c r="G15" s="132"/>
    </row>
    <row r="16" spans="1:7" x14ac:dyDescent="0.25">
      <c r="A16" s="120" t="s">
        <v>66</v>
      </c>
      <c r="B16" s="150" t="s">
        <v>67</v>
      </c>
      <c r="C16" s="147"/>
      <c r="D16" s="120" t="s">
        <v>160</v>
      </c>
      <c r="E16" s="121">
        <v>267520</v>
      </c>
      <c r="F16" s="121">
        <f>F17</f>
        <v>255520</v>
      </c>
      <c r="G16" s="121">
        <f>G17</f>
        <v>255520</v>
      </c>
    </row>
    <row r="17" spans="1:7" x14ac:dyDescent="0.25">
      <c r="A17" s="122"/>
      <c r="B17" s="123">
        <v>3</v>
      </c>
      <c r="C17" s="133"/>
      <c r="D17" s="122" t="s">
        <v>6</v>
      </c>
      <c r="E17" s="124">
        <v>267520</v>
      </c>
      <c r="F17" s="124">
        <f>F18</f>
        <v>255520</v>
      </c>
      <c r="G17" s="124">
        <f>G18</f>
        <v>255520</v>
      </c>
    </row>
    <row r="18" spans="1:7" x14ac:dyDescent="0.25">
      <c r="A18" s="122"/>
      <c r="B18" s="123">
        <v>31</v>
      </c>
      <c r="C18" s="133"/>
      <c r="D18" s="122" t="s">
        <v>7</v>
      </c>
      <c r="E18" s="124">
        <v>255520</v>
      </c>
      <c r="F18" s="124">
        <v>255520</v>
      </c>
      <c r="G18" s="124">
        <v>255520</v>
      </c>
    </row>
    <row r="19" spans="1:7" x14ac:dyDescent="0.25">
      <c r="A19" s="120" t="s">
        <v>66</v>
      </c>
      <c r="B19" s="150" t="s">
        <v>68</v>
      </c>
      <c r="C19" s="147"/>
      <c r="D19" s="120" t="s">
        <v>161</v>
      </c>
      <c r="E19" s="121">
        <v>460000</v>
      </c>
      <c r="F19" s="121">
        <f>F20</f>
        <v>440000</v>
      </c>
      <c r="G19" s="121">
        <f>G20</f>
        <v>440000</v>
      </c>
    </row>
    <row r="20" spans="1:7" x14ac:dyDescent="0.25">
      <c r="A20" s="122"/>
      <c r="B20" s="123">
        <v>3</v>
      </c>
      <c r="C20" s="133"/>
      <c r="D20" s="122" t="s">
        <v>6</v>
      </c>
      <c r="E20" s="124">
        <v>460000</v>
      </c>
      <c r="F20" s="124">
        <f>F21</f>
        <v>440000</v>
      </c>
      <c r="G20" s="124">
        <f>G21</f>
        <v>440000</v>
      </c>
    </row>
    <row r="21" spans="1:7" x14ac:dyDescent="0.25">
      <c r="A21" s="122"/>
      <c r="B21" s="123">
        <v>32</v>
      </c>
      <c r="C21" s="133"/>
      <c r="D21" s="122" t="s">
        <v>8</v>
      </c>
      <c r="E21" s="124">
        <v>440000</v>
      </c>
      <c r="F21" s="124">
        <v>440000</v>
      </c>
      <c r="G21" s="124">
        <v>440000</v>
      </c>
    </row>
    <row r="22" spans="1:7" x14ac:dyDescent="0.25">
      <c r="A22" s="120" t="s">
        <v>66</v>
      </c>
      <c r="B22" s="150" t="s">
        <v>69</v>
      </c>
      <c r="C22" s="147"/>
      <c r="D22" s="120" t="s">
        <v>70</v>
      </c>
      <c r="E22" s="121">
        <v>10000</v>
      </c>
      <c r="F22" s="121">
        <f>F23</f>
        <v>10000</v>
      </c>
      <c r="G22" s="121">
        <f>G23</f>
        <v>10000</v>
      </c>
    </row>
    <row r="23" spans="1:7" x14ac:dyDescent="0.25">
      <c r="A23" s="122"/>
      <c r="B23" s="123">
        <v>4</v>
      </c>
      <c r="C23" s="133"/>
      <c r="D23" s="122" t="s">
        <v>10</v>
      </c>
      <c r="E23" s="124">
        <v>10000</v>
      </c>
      <c r="F23" s="124">
        <f>F24</f>
        <v>10000</v>
      </c>
      <c r="G23" s="124">
        <f>G24</f>
        <v>10000</v>
      </c>
    </row>
    <row r="24" spans="1:7" x14ac:dyDescent="0.25">
      <c r="A24" s="122"/>
      <c r="B24" s="123">
        <v>41</v>
      </c>
      <c r="C24" s="133"/>
      <c r="D24" s="122" t="s">
        <v>43</v>
      </c>
      <c r="E24" s="124">
        <v>10000</v>
      </c>
      <c r="F24" s="124">
        <v>10000</v>
      </c>
      <c r="G24" s="124">
        <v>10000</v>
      </c>
    </row>
    <row r="25" spans="1:7" ht="12.75" customHeight="1" x14ac:dyDescent="0.25">
      <c r="A25" s="118" t="s">
        <v>64</v>
      </c>
      <c r="B25" s="146" t="s">
        <v>71</v>
      </c>
      <c r="C25" s="147"/>
      <c r="D25" s="118" t="s">
        <v>162</v>
      </c>
      <c r="E25" s="119">
        <v>118000</v>
      </c>
      <c r="F25" s="119">
        <f>F27</f>
        <v>118000</v>
      </c>
      <c r="G25" s="119">
        <f>G27</f>
        <v>118000</v>
      </c>
    </row>
    <row r="26" spans="1:7" ht="12.75" customHeight="1" x14ac:dyDescent="0.25">
      <c r="A26" s="148" t="s">
        <v>159</v>
      </c>
      <c r="B26" s="149"/>
      <c r="C26" s="149"/>
      <c r="D26" s="149"/>
      <c r="E26" s="132"/>
      <c r="F26" s="132"/>
      <c r="G26" s="132"/>
    </row>
    <row r="27" spans="1:7" x14ac:dyDescent="0.25">
      <c r="A27" s="120" t="s">
        <v>66</v>
      </c>
      <c r="B27" s="150" t="s">
        <v>163</v>
      </c>
      <c r="C27" s="147"/>
      <c r="D27" s="120" t="s">
        <v>72</v>
      </c>
      <c r="E27" s="121">
        <v>118000</v>
      </c>
      <c r="F27" s="121">
        <f>F28</f>
        <v>118000</v>
      </c>
      <c r="G27" s="121">
        <f>G28</f>
        <v>118000</v>
      </c>
    </row>
    <row r="28" spans="1:7" x14ac:dyDescent="0.25">
      <c r="A28" s="122"/>
      <c r="B28" s="123">
        <v>3</v>
      </c>
      <c r="C28" s="133"/>
      <c r="D28" s="122" t="s">
        <v>6</v>
      </c>
      <c r="E28" s="124">
        <v>118000</v>
      </c>
      <c r="F28" s="124">
        <f>F29</f>
        <v>118000</v>
      </c>
      <c r="G28" s="124">
        <f>G29</f>
        <v>118000</v>
      </c>
    </row>
    <row r="29" spans="1:7" x14ac:dyDescent="0.25">
      <c r="A29" s="122"/>
      <c r="B29" s="123">
        <v>38</v>
      </c>
      <c r="C29" s="133"/>
      <c r="D29" s="122" t="s">
        <v>9</v>
      </c>
      <c r="E29" s="124">
        <v>118000</v>
      </c>
      <c r="F29" s="124">
        <v>118000</v>
      </c>
      <c r="G29" s="124">
        <v>118000</v>
      </c>
    </row>
    <row r="30" spans="1:7" x14ac:dyDescent="0.25">
      <c r="A30" s="116" t="s">
        <v>63</v>
      </c>
      <c r="B30" s="151" t="s">
        <v>272</v>
      </c>
      <c r="C30" s="147"/>
      <c r="D30" s="116" t="s">
        <v>164</v>
      </c>
      <c r="E30" s="117">
        <v>371420</v>
      </c>
      <c r="F30" s="117">
        <f>F31</f>
        <v>240000</v>
      </c>
      <c r="G30" s="117">
        <f>G31</f>
        <v>240000</v>
      </c>
    </row>
    <row r="31" spans="1:7" x14ac:dyDescent="0.25">
      <c r="A31" s="118" t="s">
        <v>64</v>
      </c>
      <c r="B31" s="146" t="s">
        <v>73</v>
      </c>
      <c r="C31" s="147"/>
      <c r="D31" s="118" t="s">
        <v>164</v>
      </c>
      <c r="E31" s="119">
        <v>371420</v>
      </c>
      <c r="F31" s="119">
        <f>F33+F36</f>
        <v>240000</v>
      </c>
      <c r="G31" s="119">
        <f>G33+G36</f>
        <v>240000</v>
      </c>
    </row>
    <row r="32" spans="1:7" ht="12.75" customHeight="1" x14ac:dyDescent="0.25">
      <c r="A32" s="148" t="s">
        <v>159</v>
      </c>
      <c r="B32" s="149"/>
      <c r="C32" s="149"/>
      <c r="D32" s="149"/>
      <c r="E32" s="132"/>
      <c r="F32" s="132"/>
      <c r="G32" s="132"/>
    </row>
    <row r="33" spans="1:7" x14ac:dyDescent="0.25">
      <c r="A33" s="120" t="s">
        <v>66</v>
      </c>
      <c r="B33" s="150" t="s">
        <v>165</v>
      </c>
      <c r="C33" s="147"/>
      <c r="D33" s="120" t="s">
        <v>74</v>
      </c>
      <c r="E33" s="121">
        <v>107100</v>
      </c>
      <c r="F33" s="121">
        <f>F34</f>
        <v>90000</v>
      </c>
      <c r="G33" s="121">
        <f>G34</f>
        <v>90000</v>
      </c>
    </row>
    <row r="34" spans="1:7" x14ac:dyDescent="0.25">
      <c r="A34" s="122"/>
      <c r="B34" s="123">
        <v>3</v>
      </c>
      <c r="C34" s="133"/>
      <c r="D34" s="122" t="s">
        <v>6</v>
      </c>
      <c r="E34" s="124">
        <v>107100</v>
      </c>
      <c r="F34" s="124">
        <f>F35</f>
        <v>90000</v>
      </c>
      <c r="G34" s="124">
        <f>G35</f>
        <v>90000</v>
      </c>
    </row>
    <row r="35" spans="1:7" x14ac:dyDescent="0.25">
      <c r="A35" s="122"/>
      <c r="B35" s="123">
        <v>32</v>
      </c>
      <c r="C35" s="133"/>
      <c r="D35" s="122" t="s">
        <v>8</v>
      </c>
      <c r="E35" s="124">
        <v>107100</v>
      </c>
      <c r="F35" s="124">
        <v>90000</v>
      </c>
      <c r="G35" s="124">
        <v>90000</v>
      </c>
    </row>
    <row r="36" spans="1:7" ht="26.4" x14ac:dyDescent="0.25">
      <c r="A36" s="120" t="s">
        <v>76</v>
      </c>
      <c r="B36" s="150" t="s">
        <v>166</v>
      </c>
      <c r="C36" s="147"/>
      <c r="D36" s="120" t="s">
        <v>167</v>
      </c>
      <c r="E36" s="121">
        <v>264320</v>
      </c>
      <c r="F36" s="121">
        <f>F37</f>
        <v>150000</v>
      </c>
      <c r="G36" s="121">
        <f>G37</f>
        <v>150000</v>
      </c>
    </row>
    <row r="37" spans="1:7" x14ac:dyDescent="0.25">
      <c r="A37" s="122"/>
      <c r="B37" s="123">
        <v>4</v>
      </c>
      <c r="C37" s="133"/>
      <c r="D37" s="122" t="s">
        <v>10</v>
      </c>
      <c r="E37" s="124">
        <v>264320</v>
      </c>
      <c r="F37" s="124">
        <f>F38</f>
        <v>150000</v>
      </c>
      <c r="G37" s="124">
        <f>G38</f>
        <v>150000</v>
      </c>
    </row>
    <row r="38" spans="1:7" x14ac:dyDescent="0.25">
      <c r="A38" s="122"/>
      <c r="B38" s="123">
        <v>42</v>
      </c>
      <c r="C38" s="133"/>
      <c r="D38" s="122" t="s">
        <v>11</v>
      </c>
      <c r="E38" s="124">
        <v>264320</v>
      </c>
      <c r="F38" s="124">
        <v>150000</v>
      </c>
      <c r="G38" s="124">
        <v>150000</v>
      </c>
    </row>
    <row r="39" spans="1:7" x14ac:dyDescent="0.25">
      <c r="A39" s="113" t="s">
        <v>61</v>
      </c>
      <c r="B39" s="114" t="s">
        <v>77</v>
      </c>
      <c r="C39" s="131"/>
      <c r="D39" s="113" t="s">
        <v>168</v>
      </c>
      <c r="E39" s="115">
        <v>788600</v>
      </c>
      <c r="F39" s="115">
        <f>F40</f>
        <v>763600</v>
      </c>
      <c r="G39" s="115">
        <f>G40</f>
        <v>763600</v>
      </c>
    </row>
    <row r="40" spans="1:7" x14ac:dyDescent="0.25">
      <c r="A40" s="116" t="s">
        <v>63</v>
      </c>
      <c r="B40" s="151" t="s">
        <v>273</v>
      </c>
      <c r="C40" s="147"/>
      <c r="D40" s="116" t="s">
        <v>169</v>
      </c>
      <c r="E40" s="117">
        <v>788600</v>
      </c>
      <c r="F40" s="117">
        <f>F41</f>
        <v>763600</v>
      </c>
      <c r="G40" s="117">
        <f>G41</f>
        <v>763600</v>
      </c>
    </row>
    <row r="41" spans="1:7" x14ac:dyDescent="0.25">
      <c r="A41" s="118" t="s">
        <v>64</v>
      </c>
      <c r="B41" s="146" t="s">
        <v>78</v>
      </c>
      <c r="C41" s="147"/>
      <c r="D41" s="118" t="s">
        <v>274</v>
      </c>
      <c r="E41" s="119">
        <v>788600</v>
      </c>
      <c r="F41" s="119">
        <f>F43+F46</f>
        <v>763600</v>
      </c>
      <c r="G41" s="119">
        <f>G43+G46</f>
        <v>763600</v>
      </c>
    </row>
    <row r="42" spans="1:7" ht="12.75" customHeight="1" x14ac:dyDescent="0.25">
      <c r="A42" s="148" t="s">
        <v>159</v>
      </c>
      <c r="B42" s="149"/>
      <c r="C42" s="149"/>
      <c r="D42" s="149"/>
      <c r="E42" s="132"/>
      <c r="F42" s="132"/>
      <c r="G42" s="132"/>
    </row>
    <row r="43" spans="1:7" x14ac:dyDescent="0.25">
      <c r="A43" s="120" t="s">
        <v>66</v>
      </c>
      <c r="B43" s="150" t="s">
        <v>170</v>
      </c>
      <c r="C43" s="147"/>
      <c r="D43" s="120" t="s">
        <v>80</v>
      </c>
      <c r="E43" s="121">
        <v>414600</v>
      </c>
      <c r="F43" s="121">
        <f>F44</f>
        <v>389600</v>
      </c>
      <c r="G43" s="121">
        <f>G44</f>
        <v>389600</v>
      </c>
    </row>
    <row r="44" spans="1:7" x14ac:dyDescent="0.25">
      <c r="A44" s="122"/>
      <c r="B44" s="123">
        <v>3</v>
      </c>
      <c r="C44" s="133"/>
      <c r="D44" s="122" t="s">
        <v>6</v>
      </c>
      <c r="E44" s="124">
        <v>414600</v>
      </c>
      <c r="F44" s="124">
        <f>F45</f>
        <v>389600</v>
      </c>
      <c r="G44" s="124">
        <f>G45</f>
        <v>389600</v>
      </c>
    </row>
    <row r="45" spans="1:7" x14ac:dyDescent="0.25">
      <c r="A45" s="122"/>
      <c r="B45" s="123">
        <v>31</v>
      </c>
      <c r="C45" s="133"/>
      <c r="D45" s="122" t="s">
        <v>7</v>
      </c>
      <c r="E45" s="124">
        <v>389600</v>
      </c>
      <c r="F45" s="124">
        <v>389600</v>
      </c>
      <c r="G45" s="124">
        <v>389600</v>
      </c>
    </row>
    <row r="46" spans="1:7" ht="12.75" customHeight="1" x14ac:dyDescent="0.25">
      <c r="A46" s="120" t="s">
        <v>66</v>
      </c>
      <c r="B46" s="150" t="s">
        <v>79</v>
      </c>
      <c r="C46" s="147"/>
      <c r="D46" s="120" t="s">
        <v>171</v>
      </c>
      <c r="E46" s="121">
        <v>374000</v>
      </c>
      <c r="F46" s="121">
        <f>F47</f>
        <v>374000</v>
      </c>
      <c r="G46" s="121">
        <f>G47</f>
        <v>374000</v>
      </c>
    </row>
    <row r="47" spans="1:7" x14ac:dyDescent="0.25">
      <c r="A47" s="122"/>
      <c r="B47" s="123">
        <v>3</v>
      </c>
      <c r="C47" s="133"/>
      <c r="D47" s="122" t="s">
        <v>6</v>
      </c>
      <c r="E47" s="124">
        <v>374000</v>
      </c>
      <c r="F47" s="124">
        <f>F48</f>
        <v>374000</v>
      </c>
      <c r="G47" s="124">
        <f>G48</f>
        <v>374000</v>
      </c>
    </row>
    <row r="48" spans="1:7" x14ac:dyDescent="0.25">
      <c r="A48" s="122"/>
      <c r="B48" s="123">
        <v>32</v>
      </c>
      <c r="C48" s="133"/>
      <c r="D48" s="122" t="s">
        <v>8</v>
      </c>
      <c r="E48" s="124">
        <v>374000</v>
      </c>
      <c r="F48" s="124">
        <v>374000</v>
      </c>
      <c r="G48" s="124">
        <v>374000</v>
      </c>
    </row>
    <row r="49" spans="1:7" ht="26.4" x14ac:dyDescent="0.25">
      <c r="A49" s="113" t="s">
        <v>61</v>
      </c>
      <c r="B49" s="114" t="s">
        <v>81</v>
      </c>
      <c r="C49" s="131"/>
      <c r="D49" s="113" t="s">
        <v>82</v>
      </c>
      <c r="E49" s="115">
        <v>8411713</v>
      </c>
      <c r="F49" s="115">
        <f>F50+F56+F66+F101+F117+F146+F163</f>
        <v>8494913</v>
      </c>
      <c r="G49" s="115">
        <f>G50+G56+G66+G101+G117+G146+G163</f>
        <v>9444913</v>
      </c>
    </row>
    <row r="50" spans="1:7" x14ac:dyDescent="0.25">
      <c r="A50" s="116" t="s">
        <v>275</v>
      </c>
      <c r="B50" s="151" t="s">
        <v>276</v>
      </c>
      <c r="C50" s="147"/>
      <c r="D50" s="116" t="s">
        <v>277</v>
      </c>
      <c r="E50" s="117">
        <v>980180</v>
      </c>
      <c r="F50" s="117">
        <f>F51</f>
        <v>835680</v>
      </c>
      <c r="G50" s="117">
        <f>G51</f>
        <v>835680</v>
      </c>
    </row>
    <row r="51" spans="1:7" x14ac:dyDescent="0.25">
      <c r="A51" s="118" t="s">
        <v>64</v>
      </c>
      <c r="B51" s="146" t="s">
        <v>83</v>
      </c>
      <c r="C51" s="147"/>
      <c r="D51" s="118" t="s">
        <v>169</v>
      </c>
      <c r="E51" s="119">
        <v>980180</v>
      </c>
      <c r="F51" s="119">
        <f>F53</f>
        <v>835680</v>
      </c>
      <c r="G51" s="119">
        <f>G53</f>
        <v>835680</v>
      </c>
    </row>
    <row r="52" spans="1:7" ht="12.75" customHeight="1" x14ac:dyDescent="0.25">
      <c r="A52" s="148" t="s">
        <v>159</v>
      </c>
      <c r="B52" s="149"/>
      <c r="C52" s="149"/>
      <c r="D52" s="149"/>
      <c r="E52" s="132"/>
      <c r="F52" s="132"/>
      <c r="G52" s="132"/>
    </row>
    <row r="53" spans="1:7" x14ac:dyDescent="0.25">
      <c r="A53" s="120" t="s">
        <v>66</v>
      </c>
      <c r="B53" s="150" t="s">
        <v>84</v>
      </c>
      <c r="C53" s="147"/>
      <c r="D53" s="120" t="s">
        <v>80</v>
      </c>
      <c r="E53" s="121">
        <v>980180</v>
      </c>
      <c r="F53" s="121">
        <f>F54</f>
        <v>835680</v>
      </c>
      <c r="G53" s="121">
        <f>G54</f>
        <v>835680</v>
      </c>
    </row>
    <row r="54" spans="1:7" x14ac:dyDescent="0.25">
      <c r="A54" s="122"/>
      <c r="B54" s="123">
        <v>3</v>
      </c>
      <c r="C54" s="133"/>
      <c r="D54" s="122" t="s">
        <v>6</v>
      </c>
      <c r="E54" s="124">
        <v>980180</v>
      </c>
      <c r="F54" s="124">
        <f>F55</f>
        <v>835680</v>
      </c>
      <c r="G54" s="124">
        <f>G55</f>
        <v>835680</v>
      </c>
    </row>
    <row r="55" spans="1:7" x14ac:dyDescent="0.25">
      <c r="A55" s="122"/>
      <c r="B55" s="123">
        <v>31</v>
      </c>
      <c r="C55" s="133"/>
      <c r="D55" s="122" t="s">
        <v>7</v>
      </c>
      <c r="E55" s="124">
        <v>835680</v>
      </c>
      <c r="F55" s="124">
        <v>835680</v>
      </c>
      <c r="G55" s="124">
        <v>835680</v>
      </c>
    </row>
    <row r="56" spans="1:7" x14ac:dyDescent="0.25">
      <c r="A56" s="116" t="s">
        <v>63</v>
      </c>
      <c r="B56" s="144" t="s">
        <v>85</v>
      </c>
      <c r="C56" s="147"/>
      <c r="D56" s="116" t="s">
        <v>172</v>
      </c>
      <c r="E56" s="117">
        <v>502740</v>
      </c>
      <c r="F56" s="117">
        <f>F57</f>
        <v>502740</v>
      </c>
      <c r="G56" s="117">
        <f>G57</f>
        <v>502740</v>
      </c>
    </row>
    <row r="57" spans="1:7" x14ac:dyDescent="0.25">
      <c r="A57" s="118" t="s">
        <v>64</v>
      </c>
      <c r="B57" s="146" t="s">
        <v>86</v>
      </c>
      <c r="C57" s="147"/>
      <c r="D57" s="118" t="s">
        <v>173</v>
      </c>
      <c r="E57" s="119">
        <v>502740</v>
      </c>
      <c r="F57" s="119">
        <f>F59+F62</f>
        <v>502740</v>
      </c>
      <c r="G57" s="119">
        <f>G59+G62</f>
        <v>502740</v>
      </c>
    </row>
    <row r="58" spans="1:7" ht="12.75" customHeight="1" x14ac:dyDescent="0.25">
      <c r="A58" s="148" t="s">
        <v>159</v>
      </c>
      <c r="B58" s="149"/>
      <c r="C58" s="149"/>
      <c r="D58" s="149"/>
      <c r="E58" s="132"/>
      <c r="F58" s="132"/>
      <c r="G58" s="132"/>
    </row>
    <row r="59" spans="1:7" x14ac:dyDescent="0.25">
      <c r="A59" s="120" t="s">
        <v>66</v>
      </c>
      <c r="B59" s="150" t="s">
        <v>87</v>
      </c>
      <c r="C59" s="147"/>
      <c r="D59" s="120" t="s">
        <v>88</v>
      </c>
      <c r="E59" s="121">
        <v>469740</v>
      </c>
      <c r="F59" s="121">
        <f>F60</f>
        <v>469740</v>
      </c>
      <c r="G59" s="121">
        <f>G60</f>
        <v>469740</v>
      </c>
    </row>
    <row r="60" spans="1:7" x14ac:dyDescent="0.25">
      <c r="A60" s="122"/>
      <c r="B60" s="123">
        <v>3</v>
      </c>
      <c r="C60" s="133"/>
      <c r="D60" s="122" t="s">
        <v>6</v>
      </c>
      <c r="E60" s="124">
        <v>469740</v>
      </c>
      <c r="F60" s="124">
        <f>F61</f>
        <v>469740</v>
      </c>
      <c r="G60" s="124">
        <f>G61</f>
        <v>469740</v>
      </c>
    </row>
    <row r="61" spans="1:7" x14ac:dyDescent="0.25">
      <c r="A61" s="122"/>
      <c r="B61" s="123">
        <v>38</v>
      </c>
      <c r="C61" s="133"/>
      <c r="D61" s="122" t="s">
        <v>9</v>
      </c>
      <c r="E61" s="124">
        <v>469740</v>
      </c>
      <c r="F61" s="124">
        <v>469740</v>
      </c>
      <c r="G61" s="124">
        <v>469740</v>
      </c>
    </row>
    <row r="62" spans="1:7" x14ac:dyDescent="0.25">
      <c r="A62" s="120" t="s">
        <v>66</v>
      </c>
      <c r="B62" s="150" t="s">
        <v>89</v>
      </c>
      <c r="C62" s="147"/>
      <c r="D62" s="120" t="s">
        <v>90</v>
      </c>
      <c r="E62" s="121">
        <v>33000</v>
      </c>
      <c r="F62" s="121">
        <f>F63</f>
        <v>33000</v>
      </c>
      <c r="G62" s="121">
        <f>G63</f>
        <v>33000</v>
      </c>
    </row>
    <row r="63" spans="1:7" ht="12.75" customHeight="1" x14ac:dyDescent="0.25">
      <c r="A63" s="122"/>
      <c r="B63" s="123">
        <v>3</v>
      </c>
      <c r="C63" s="133"/>
      <c r="D63" s="122" t="s">
        <v>6</v>
      </c>
      <c r="E63" s="124">
        <v>33000</v>
      </c>
      <c r="F63" s="124">
        <f>F64+F65</f>
        <v>33000</v>
      </c>
      <c r="G63" s="124">
        <f>G64+G65</f>
        <v>33000</v>
      </c>
    </row>
    <row r="64" spans="1:7" x14ac:dyDescent="0.25">
      <c r="A64" s="122"/>
      <c r="B64" s="123">
        <v>32</v>
      </c>
      <c r="C64" s="133"/>
      <c r="D64" s="122" t="s">
        <v>8</v>
      </c>
      <c r="E64" s="124">
        <v>13000</v>
      </c>
      <c r="F64" s="124">
        <v>13000</v>
      </c>
      <c r="G64" s="124">
        <v>13000</v>
      </c>
    </row>
    <row r="65" spans="1:7" x14ac:dyDescent="0.25">
      <c r="A65" s="122"/>
      <c r="B65" s="123">
        <v>38</v>
      </c>
      <c r="C65" s="133"/>
      <c r="D65" s="122" t="s">
        <v>9</v>
      </c>
      <c r="E65" s="124">
        <v>20000</v>
      </c>
      <c r="F65" s="124">
        <v>20000</v>
      </c>
      <c r="G65" s="124">
        <v>20000</v>
      </c>
    </row>
    <row r="66" spans="1:7" x14ac:dyDescent="0.25">
      <c r="A66" s="116" t="s">
        <v>63</v>
      </c>
      <c r="B66" s="151" t="s">
        <v>278</v>
      </c>
      <c r="C66" s="145"/>
      <c r="D66" s="116" t="s">
        <v>279</v>
      </c>
      <c r="E66" s="117">
        <v>1618190</v>
      </c>
      <c r="F66" s="117">
        <f>F67</f>
        <v>2097890</v>
      </c>
      <c r="G66" s="117">
        <f>G67</f>
        <v>3097890</v>
      </c>
    </row>
    <row r="67" spans="1:7" x14ac:dyDescent="0.25">
      <c r="A67" s="118" t="s">
        <v>64</v>
      </c>
      <c r="B67" s="146" t="s">
        <v>91</v>
      </c>
      <c r="C67" s="147"/>
      <c r="D67" s="118" t="s">
        <v>174</v>
      </c>
      <c r="E67" s="119">
        <v>1618190</v>
      </c>
      <c r="F67" s="119">
        <f>F69+F72+F80+F83+F86+F89+F92+F95</f>
        <v>2097890</v>
      </c>
      <c r="G67" s="119">
        <f>G69+G72+G80+G83+G86+G89+G92+G95+G98</f>
        <v>3097890</v>
      </c>
    </row>
    <row r="68" spans="1:7" ht="12.75" customHeight="1" x14ac:dyDescent="0.25">
      <c r="A68" s="148" t="s">
        <v>175</v>
      </c>
      <c r="B68" s="149"/>
      <c r="C68" s="149"/>
      <c r="D68" s="149"/>
      <c r="E68" s="132"/>
      <c r="F68" s="132"/>
      <c r="G68" s="132"/>
    </row>
    <row r="69" spans="1:7" x14ac:dyDescent="0.25">
      <c r="A69" s="120" t="s">
        <v>66</v>
      </c>
      <c r="B69" s="150" t="s">
        <v>92</v>
      </c>
      <c r="C69" s="147"/>
      <c r="D69" s="120" t="s">
        <v>93</v>
      </c>
      <c r="E69" s="121">
        <v>288650</v>
      </c>
      <c r="F69" s="121">
        <f>F70</f>
        <v>288650</v>
      </c>
      <c r="G69" s="121">
        <f>G70</f>
        <v>288650</v>
      </c>
    </row>
    <row r="70" spans="1:7" x14ac:dyDescent="0.25">
      <c r="A70" s="122"/>
      <c r="B70" s="123">
        <v>3</v>
      </c>
      <c r="C70" s="133"/>
      <c r="D70" s="122" t="s">
        <v>6</v>
      </c>
      <c r="E70" s="124">
        <v>288650</v>
      </c>
      <c r="F70" s="124">
        <f>F71</f>
        <v>288650</v>
      </c>
      <c r="G70" s="124">
        <f>G71</f>
        <v>288650</v>
      </c>
    </row>
    <row r="71" spans="1:7" x14ac:dyDescent="0.25">
      <c r="A71" s="122"/>
      <c r="B71" s="123">
        <v>38</v>
      </c>
      <c r="C71" s="133"/>
      <c r="D71" s="122" t="s">
        <v>9</v>
      </c>
      <c r="E71" s="124">
        <v>288650</v>
      </c>
      <c r="F71" s="124">
        <v>288650</v>
      </c>
      <c r="G71" s="124">
        <v>288650</v>
      </c>
    </row>
    <row r="72" spans="1:7" x14ac:dyDescent="0.25">
      <c r="A72" s="120" t="s">
        <v>66</v>
      </c>
      <c r="B72" s="150" t="s">
        <v>94</v>
      </c>
      <c r="C72" s="147"/>
      <c r="D72" s="120" t="s">
        <v>95</v>
      </c>
      <c r="E72" s="121">
        <v>489240</v>
      </c>
      <c r="F72" s="121">
        <f>F73</f>
        <v>489240</v>
      </c>
      <c r="G72" s="121">
        <f>G73</f>
        <v>489240</v>
      </c>
    </row>
    <row r="73" spans="1:7" x14ac:dyDescent="0.25">
      <c r="A73" s="125" t="s">
        <v>96</v>
      </c>
      <c r="B73" s="126" t="s">
        <v>97</v>
      </c>
      <c r="C73" s="134"/>
      <c r="D73" s="125" t="s">
        <v>98</v>
      </c>
      <c r="E73" s="127">
        <v>489240</v>
      </c>
      <c r="F73" s="127">
        <f>F74+F78</f>
        <v>489240</v>
      </c>
      <c r="G73" s="127">
        <f>G74+G78</f>
        <v>489240</v>
      </c>
    </row>
    <row r="74" spans="1:7" x14ac:dyDescent="0.25">
      <c r="A74" s="122"/>
      <c r="B74" s="123">
        <v>3</v>
      </c>
      <c r="C74" s="133"/>
      <c r="D74" s="122" t="s">
        <v>6</v>
      </c>
      <c r="E74" s="124">
        <v>469240</v>
      </c>
      <c r="F74" s="124">
        <f>F75+F76+F77</f>
        <v>469240</v>
      </c>
      <c r="G74" s="124">
        <f>G75+G76+G77</f>
        <v>469240</v>
      </c>
    </row>
    <row r="75" spans="1:7" x14ac:dyDescent="0.25">
      <c r="A75" s="122"/>
      <c r="B75" s="123">
        <v>31</v>
      </c>
      <c r="C75" s="133"/>
      <c r="D75" s="122" t="s">
        <v>7</v>
      </c>
      <c r="E75" s="124">
        <v>367377.3</v>
      </c>
      <c r="F75" s="124">
        <v>367377.3</v>
      </c>
      <c r="G75" s="124">
        <v>367377.3</v>
      </c>
    </row>
    <row r="76" spans="1:7" x14ac:dyDescent="0.25">
      <c r="A76" s="122"/>
      <c r="B76" s="123">
        <v>32</v>
      </c>
      <c r="C76" s="133"/>
      <c r="D76" s="122" t="s">
        <v>8</v>
      </c>
      <c r="E76" s="124">
        <v>98242.8</v>
      </c>
      <c r="F76" s="124">
        <v>98242.8</v>
      </c>
      <c r="G76" s="124">
        <v>98242.8</v>
      </c>
    </row>
    <row r="77" spans="1:7" x14ac:dyDescent="0.25">
      <c r="A77" s="122"/>
      <c r="B77" s="123">
        <v>34</v>
      </c>
      <c r="C77" s="133"/>
      <c r="D77" s="122" t="s">
        <v>16</v>
      </c>
      <c r="E77" s="124">
        <v>3619.9</v>
      </c>
      <c r="F77" s="124">
        <v>3619.9</v>
      </c>
      <c r="G77" s="124">
        <v>3619.9</v>
      </c>
    </row>
    <row r="78" spans="1:7" x14ac:dyDescent="0.25">
      <c r="A78" s="122"/>
      <c r="B78" s="123">
        <v>4</v>
      </c>
      <c r="C78" s="133"/>
      <c r="D78" s="122" t="s">
        <v>10</v>
      </c>
      <c r="E78" s="124">
        <v>20000</v>
      </c>
      <c r="F78" s="124">
        <f>F79</f>
        <v>20000</v>
      </c>
      <c r="G78" s="124">
        <f>G79</f>
        <v>20000</v>
      </c>
    </row>
    <row r="79" spans="1:7" x14ac:dyDescent="0.25">
      <c r="A79" s="122"/>
      <c r="B79" s="123">
        <v>42</v>
      </c>
      <c r="C79" s="133"/>
      <c r="D79" s="122" t="s">
        <v>11</v>
      </c>
      <c r="E79" s="124">
        <v>20000</v>
      </c>
      <c r="F79" s="124">
        <v>20000</v>
      </c>
      <c r="G79" s="124">
        <v>20000</v>
      </c>
    </row>
    <row r="80" spans="1:7" x14ac:dyDescent="0.25">
      <c r="A80" s="120" t="s">
        <v>66</v>
      </c>
      <c r="B80" s="150" t="s">
        <v>99</v>
      </c>
      <c r="C80" s="147"/>
      <c r="D80" s="120" t="s">
        <v>176</v>
      </c>
      <c r="E80" s="121">
        <v>10000</v>
      </c>
      <c r="F80" s="121">
        <f>F81</f>
        <v>10000</v>
      </c>
      <c r="G80" s="121">
        <f>G81</f>
        <v>10000</v>
      </c>
    </row>
    <row r="81" spans="1:7" x14ac:dyDescent="0.25">
      <c r="A81" s="122"/>
      <c r="B81" s="123">
        <v>4</v>
      </c>
      <c r="C81" s="133"/>
      <c r="D81" s="122" t="s">
        <v>10</v>
      </c>
      <c r="E81" s="124">
        <v>10000</v>
      </c>
      <c r="F81" s="124">
        <f>F82</f>
        <v>10000</v>
      </c>
      <c r="G81" s="124">
        <f>G82</f>
        <v>10000</v>
      </c>
    </row>
    <row r="82" spans="1:7" x14ac:dyDescent="0.25">
      <c r="A82" s="122"/>
      <c r="B82" s="123">
        <v>42</v>
      </c>
      <c r="C82" s="133"/>
      <c r="D82" s="122" t="s">
        <v>11</v>
      </c>
      <c r="E82" s="124">
        <v>10000</v>
      </c>
      <c r="F82" s="124">
        <v>10000</v>
      </c>
      <c r="G82" s="124">
        <v>10000</v>
      </c>
    </row>
    <row r="83" spans="1:7" x14ac:dyDescent="0.25">
      <c r="A83" s="120" t="s">
        <v>66</v>
      </c>
      <c r="B83" s="150" t="s">
        <v>177</v>
      </c>
      <c r="C83" s="147"/>
      <c r="D83" s="120" t="s">
        <v>178</v>
      </c>
      <c r="E83" s="121">
        <v>60300</v>
      </c>
      <c r="F83" s="121">
        <f>F84</f>
        <v>0</v>
      </c>
      <c r="G83" s="121">
        <f>G84</f>
        <v>0</v>
      </c>
    </row>
    <row r="84" spans="1:7" x14ac:dyDescent="0.25">
      <c r="A84" s="122"/>
      <c r="B84" s="123">
        <v>3</v>
      </c>
      <c r="C84" s="133"/>
      <c r="D84" s="122" t="s">
        <v>6</v>
      </c>
      <c r="E84" s="124">
        <v>60300</v>
      </c>
      <c r="F84" s="124">
        <f>F85</f>
        <v>0</v>
      </c>
      <c r="G84" s="124">
        <f>G85</f>
        <v>0</v>
      </c>
    </row>
    <row r="85" spans="1:7" x14ac:dyDescent="0.25">
      <c r="A85" s="122"/>
      <c r="B85" s="123">
        <v>32</v>
      </c>
      <c r="C85" s="133"/>
      <c r="D85" s="122" t="s">
        <v>8</v>
      </c>
      <c r="E85" s="124">
        <v>60300</v>
      </c>
      <c r="F85" s="124">
        <v>0</v>
      </c>
      <c r="G85" s="124">
        <v>0</v>
      </c>
    </row>
    <row r="86" spans="1:7" x14ac:dyDescent="0.25">
      <c r="A86" s="120" t="s">
        <v>66</v>
      </c>
      <c r="B86" s="150" t="s">
        <v>179</v>
      </c>
      <c r="C86" s="147"/>
      <c r="D86" s="120" t="s">
        <v>180</v>
      </c>
      <c r="E86" s="121">
        <v>20000</v>
      </c>
      <c r="F86" s="121">
        <f>F87</f>
        <v>20000</v>
      </c>
      <c r="G86" s="121">
        <f>G87</f>
        <v>20000</v>
      </c>
    </row>
    <row r="87" spans="1:7" x14ac:dyDescent="0.25">
      <c r="A87" s="122"/>
      <c r="B87" s="123">
        <v>3</v>
      </c>
      <c r="C87" s="133"/>
      <c r="D87" s="122" t="s">
        <v>6</v>
      </c>
      <c r="E87" s="124">
        <v>20000</v>
      </c>
      <c r="F87" s="124">
        <f>F88</f>
        <v>20000</v>
      </c>
      <c r="G87" s="124">
        <f>G88</f>
        <v>20000</v>
      </c>
    </row>
    <row r="88" spans="1:7" x14ac:dyDescent="0.25">
      <c r="A88" s="122"/>
      <c r="B88" s="123">
        <v>32</v>
      </c>
      <c r="C88" s="133"/>
      <c r="D88" s="122" t="s">
        <v>8</v>
      </c>
      <c r="E88" s="124">
        <v>20000</v>
      </c>
      <c r="F88" s="124">
        <v>20000</v>
      </c>
      <c r="G88" s="124">
        <v>20000</v>
      </c>
    </row>
    <row r="89" spans="1:7" ht="26.4" x14ac:dyDescent="0.25">
      <c r="A89" s="120" t="s">
        <v>66</v>
      </c>
      <c r="B89" s="150" t="s">
        <v>181</v>
      </c>
      <c r="C89" s="147"/>
      <c r="D89" s="120" t="s">
        <v>102</v>
      </c>
      <c r="E89" s="121">
        <v>40000</v>
      </c>
      <c r="F89" s="121">
        <f>F90</f>
        <v>40000</v>
      </c>
      <c r="G89" s="121">
        <f>G90</f>
        <v>40000</v>
      </c>
    </row>
    <row r="90" spans="1:7" x14ac:dyDescent="0.25">
      <c r="A90" s="122"/>
      <c r="B90" s="123">
        <v>3</v>
      </c>
      <c r="C90" s="133"/>
      <c r="D90" s="122" t="s">
        <v>6</v>
      </c>
      <c r="E90" s="124">
        <v>40000</v>
      </c>
      <c r="F90" s="124">
        <f>F91</f>
        <v>40000</v>
      </c>
      <c r="G90" s="124">
        <f>G91</f>
        <v>40000</v>
      </c>
    </row>
    <row r="91" spans="1:7" x14ac:dyDescent="0.25">
      <c r="A91" s="122"/>
      <c r="B91" s="123">
        <v>32</v>
      </c>
      <c r="C91" s="133"/>
      <c r="D91" s="122" t="s">
        <v>8</v>
      </c>
      <c r="E91" s="124">
        <v>40000</v>
      </c>
      <c r="F91" s="124">
        <v>40000</v>
      </c>
      <c r="G91" s="124">
        <v>40000</v>
      </c>
    </row>
    <row r="92" spans="1:7" ht="26.4" x14ac:dyDescent="0.25">
      <c r="A92" s="120" t="s">
        <v>76</v>
      </c>
      <c r="B92" s="150" t="s">
        <v>100</v>
      </c>
      <c r="C92" s="147"/>
      <c r="D92" s="120" t="s">
        <v>101</v>
      </c>
      <c r="E92" s="121">
        <v>10000</v>
      </c>
      <c r="F92" s="121">
        <f>F93</f>
        <v>0</v>
      </c>
      <c r="G92" s="121">
        <f>G93</f>
        <v>0</v>
      </c>
    </row>
    <row r="93" spans="1:7" x14ac:dyDescent="0.25">
      <c r="A93" s="122"/>
      <c r="B93" s="123">
        <v>4</v>
      </c>
      <c r="C93" s="133"/>
      <c r="D93" s="122" t="s">
        <v>10</v>
      </c>
      <c r="E93" s="124">
        <v>10000</v>
      </c>
      <c r="F93" s="124">
        <f>F94</f>
        <v>0</v>
      </c>
      <c r="G93" s="124">
        <f>G94</f>
        <v>0</v>
      </c>
    </row>
    <row r="94" spans="1:7" x14ac:dyDescent="0.25">
      <c r="A94" s="122"/>
      <c r="B94" s="123">
        <v>42</v>
      </c>
      <c r="C94" s="133"/>
      <c r="D94" s="122" t="s">
        <v>11</v>
      </c>
      <c r="E94" s="124">
        <v>10000</v>
      </c>
      <c r="F94" s="124">
        <v>0</v>
      </c>
      <c r="G94" s="124">
        <v>0</v>
      </c>
    </row>
    <row r="95" spans="1:7" ht="26.4" x14ac:dyDescent="0.25">
      <c r="A95" s="120" t="s">
        <v>76</v>
      </c>
      <c r="B95" s="150" t="s">
        <v>151</v>
      </c>
      <c r="C95" s="147"/>
      <c r="D95" s="120" t="s">
        <v>182</v>
      </c>
      <c r="E95" s="121">
        <v>700000</v>
      </c>
      <c r="F95" s="121">
        <f>F96</f>
        <v>1250000</v>
      </c>
      <c r="G95" s="121">
        <f>G96</f>
        <v>1250000</v>
      </c>
    </row>
    <row r="96" spans="1:7" x14ac:dyDescent="0.25">
      <c r="A96" s="122"/>
      <c r="B96" s="123">
        <v>4</v>
      </c>
      <c r="C96" s="133"/>
      <c r="D96" s="122" t="s">
        <v>10</v>
      </c>
      <c r="E96" s="124">
        <v>700000</v>
      </c>
      <c r="F96" s="124">
        <f>F97</f>
        <v>1250000</v>
      </c>
      <c r="G96" s="124">
        <f>G97</f>
        <v>1250000</v>
      </c>
    </row>
    <row r="97" spans="1:7" x14ac:dyDescent="0.25">
      <c r="A97" s="122"/>
      <c r="B97" s="123">
        <v>42</v>
      </c>
      <c r="C97" s="133"/>
      <c r="D97" s="122" t="s">
        <v>11</v>
      </c>
      <c r="E97" s="124">
        <v>700000</v>
      </c>
      <c r="F97" s="124">
        <v>1250000</v>
      </c>
      <c r="G97" s="124">
        <v>1250000</v>
      </c>
    </row>
    <row r="98" spans="1:7" ht="26.4" x14ac:dyDescent="0.25">
      <c r="A98" s="120" t="s">
        <v>76</v>
      </c>
      <c r="B98" s="150" t="s">
        <v>299</v>
      </c>
      <c r="C98" s="147"/>
      <c r="D98" s="120" t="s">
        <v>300</v>
      </c>
      <c r="E98" s="121">
        <v>0</v>
      </c>
      <c r="F98" s="121">
        <f>F99</f>
        <v>0</v>
      </c>
      <c r="G98" s="121">
        <v>1000000</v>
      </c>
    </row>
    <row r="99" spans="1:7" x14ac:dyDescent="0.25">
      <c r="A99" s="122"/>
      <c r="B99" s="123">
        <v>4</v>
      </c>
      <c r="C99" s="133"/>
      <c r="D99" s="122" t="s">
        <v>10</v>
      </c>
      <c r="E99" s="124"/>
      <c r="F99" s="124"/>
      <c r="G99" s="124">
        <v>1000000</v>
      </c>
    </row>
    <row r="100" spans="1:7" x14ac:dyDescent="0.25">
      <c r="A100" s="122"/>
      <c r="B100" s="123">
        <v>42</v>
      </c>
      <c r="C100" s="133"/>
      <c r="D100" s="122" t="s">
        <v>11</v>
      </c>
      <c r="E100" s="124"/>
      <c r="F100" s="124"/>
      <c r="G100" s="124">
        <v>1000000</v>
      </c>
    </row>
    <row r="101" spans="1:7" x14ac:dyDescent="0.25">
      <c r="A101" s="116" t="s">
        <v>63</v>
      </c>
      <c r="B101" s="151" t="s">
        <v>280</v>
      </c>
      <c r="C101" s="145"/>
      <c r="D101" s="116" t="s">
        <v>281</v>
      </c>
      <c r="E101" s="117">
        <v>1233500</v>
      </c>
      <c r="F101" s="117">
        <f>F102</f>
        <v>1083500</v>
      </c>
      <c r="G101" s="117">
        <f>G102</f>
        <v>1033500</v>
      </c>
    </row>
    <row r="102" spans="1:7" x14ac:dyDescent="0.25">
      <c r="A102" s="118" t="s">
        <v>64</v>
      </c>
      <c r="B102" s="146" t="s">
        <v>103</v>
      </c>
      <c r="C102" s="147"/>
      <c r="D102" s="118" t="s">
        <v>183</v>
      </c>
      <c r="E102" s="119">
        <v>1233500</v>
      </c>
      <c r="F102" s="119">
        <f>F104+F108+F111+F114</f>
        <v>1083500</v>
      </c>
      <c r="G102" s="119">
        <f>G104+G108+G111+G114</f>
        <v>1033500</v>
      </c>
    </row>
    <row r="103" spans="1:7" ht="12.75" customHeight="1" x14ac:dyDescent="0.25">
      <c r="A103" s="148" t="s">
        <v>159</v>
      </c>
      <c r="B103" s="149"/>
      <c r="C103" s="149"/>
      <c r="D103" s="149"/>
      <c r="E103" s="132"/>
      <c r="F103" s="132"/>
      <c r="G103" s="132"/>
    </row>
    <row r="104" spans="1:7" x14ac:dyDescent="0.25">
      <c r="A104" s="120" t="s">
        <v>66</v>
      </c>
      <c r="B104" s="150" t="s">
        <v>104</v>
      </c>
      <c r="C104" s="147"/>
      <c r="D104" s="120" t="s">
        <v>184</v>
      </c>
      <c r="E104" s="121">
        <v>693500</v>
      </c>
      <c r="F104" s="121">
        <f>F105</f>
        <v>693500</v>
      </c>
      <c r="G104" s="121">
        <f>G105</f>
        <v>693500</v>
      </c>
    </row>
    <row r="105" spans="1:7" x14ac:dyDescent="0.25">
      <c r="A105" s="122"/>
      <c r="B105" s="123">
        <v>3</v>
      </c>
      <c r="C105" s="133"/>
      <c r="D105" s="122" t="s">
        <v>6</v>
      </c>
      <c r="E105" s="124">
        <v>693500</v>
      </c>
      <c r="F105" s="124">
        <f>F106+F107</f>
        <v>693500</v>
      </c>
      <c r="G105" s="124">
        <f>G106+G107</f>
        <v>693500</v>
      </c>
    </row>
    <row r="106" spans="1:7" x14ac:dyDescent="0.25">
      <c r="A106" s="122"/>
      <c r="B106" s="123">
        <v>36</v>
      </c>
      <c r="C106" s="133"/>
      <c r="D106" s="122" t="s">
        <v>12</v>
      </c>
      <c r="E106" s="124">
        <v>10000</v>
      </c>
      <c r="F106" s="124">
        <v>10000</v>
      </c>
      <c r="G106" s="124">
        <v>10000</v>
      </c>
    </row>
    <row r="107" spans="1:7" x14ac:dyDescent="0.25">
      <c r="A107" s="122"/>
      <c r="B107" s="123">
        <v>38</v>
      </c>
      <c r="C107" s="133"/>
      <c r="D107" s="122" t="s">
        <v>9</v>
      </c>
      <c r="E107" s="124">
        <v>683500</v>
      </c>
      <c r="F107" s="124">
        <v>683500</v>
      </c>
      <c r="G107" s="124">
        <v>683500</v>
      </c>
    </row>
    <row r="108" spans="1:7" x14ac:dyDescent="0.25">
      <c r="A108" s="120" t="s">
        <v>66</v>
      </c>
      <c r="B108" s="150" t="s">
        <v>105</v>
      </c>
      <c r="C108" s="147"/>
      <c r="D108" s="120" t="s">
        <v>185</v>
      </c>
      <c r="E108" s="121">
        <v>240000</v>
      </c>
      <c r="F108" s="121">
        <f>F109</f>
        <v>240000</v>
      </c>
      <c r="G108" s="121">
        <f>G109</f>
        <v>240000</v>
      </c>
    </row>
    <row r="109" spans="1:7" x14ac:dyDescent="0.25">
      <c r="A109" s="122"/>
      <c r="B109" s="123">
        <v>3</v>
      </c>
      <c r="C109" s="133"/>
      <c r="D109" s="122" t="s">
        <v>6</v>
      </c>
      <c r="E109" s="124">
        <v>240000</v>
      </c>
      <c r="F109" s="124">
        <f>F110</f>
        <v>240000</v>
      </c>
      <c r="G109" s="124">
        <f>G110</f>
        <v>240000</v>
      </c>
    </row>
    <row r="110" spans="1:7" x14ac:dyDescent="0.25">
      <c r="A110" s="122"/>
      <c r="B110" s="123">
        <v>38</v>
      </c>
      <c r="C110" s="133"/>
      <c r="D110" s="122" t="s">
        <v>9</v>
      </c>
      <c r="E110" s="124">
        <v>240000</v>
      </c>
      <c r="F110" s="124">
        <v>240000</v>
      </c>
      <c r="G110" s="124">
        <v>240000</v>
      </c>
    </row>
    <row r="111" spans="1:7" ht="26.4" x14ac:dyDescent="0.25">
      <c r="A111" s="120" t="s">
        <v>76</v>
      </c>
      <c r="B111" s="150" t="s">
        <v>186</v>
      </c>
      <c r="C111" s="147"/>
      <c r="D111" s="120" t="s">
        <v>187</v>
      </c>
      <c r="E111" s="121">
        <v>100000</v>
      </c>
      <c r="F111" s="121">
        <f>F112</f>
        <v>0</v>
      </c>
      <c r="G111" s="121">
        <f>G112</f>
        <v>0</v>
      </c>
    </row>
    <row r="112" spans="1:7" ht="12.75" customHeight="1" x14ac:dyDescent="0.25">
      <c r="A112" s="122"/>
      <c r="B112" s="123">
        <v>4</v>
      </c>
      <c r="C112" s="133"/>
      <c r="D112" s="122" t="s">
        <v>10</v>
      </c>
      <c r="E112" s="124">
        <v>100000</v>
      </c>
      <c r="F112" s="124">
        <f>F113</f>
        <v>0</v>
      </c>
      <c r="G112" s="124">
        <f>G113</f>
        <v>0</v>
      </c>
    </row>
    <row r="113" spans="1:7" x14ac:dyDescent="0.25">
      <c r="A113" s="122"/>
      <c r="B113" s="123">
        <v>42</v>
      </c>
      <c r="C113" s="133"/>
      <c r="D113" s="122" t="s">
        <v>11</v>
      </c>
      <c r="E113" s="124">
        <v>10000</v>
      </c>
      <c r="F113" s="124">
        <v>0</v>
      </c>
      <c r="G113" s="124">
        <v>0</v>
      </c>
    </row>
    <row r="114" spans="1:7" ht="26.4" x14ac:dyDescent="0.25">
      <c r="A114" s="120" t="s">
        <v>76</v>
      </c>
      <c r="B114" s="150" t="s">
        <v>188</v>
      </c>
      <c r="C114" s="147"/>
      <c r="D114" s="120" t="s">
        <v>106</v>
      </c>
      <c r="E114" s="121">
        <v>200000</v>
      </c>
      <c r="F114" s="121">
        <f>F115</f>
        <v>150000</v>
      </c>
      <c r="G114" s="121">
        <f>G115</f>
        <v>100000</v>
      </c>
    </row>
    <row r="115" spans="1:7" x14ac:dyDescent="0.25">
      <c r="A115" s="122"/>
      <c r="B115" s="123">
        <v>4</v>
      </c>
      <c r="C115" s="133"/>
      <c r="D115" s="122" t="s">
        <v>10</v>
      </c>
      <c r="E115" s="124">
        <v>200000</v>
      </c>
      <c r="F115" s="124">
        <f>F116</f>
        <v>150000</v>
      </c>
      <c r="G115" s="124">
        <f>G116</f>
        <v>100000</v>
      </c>
    </row>
    <row r="116" spans="1:7" x14ac:dyDescent="0.25">
      <c r="A116" s="122"/>
      <c r="B116" s="123">
        <v>41</v>
      </c>
      <c r="C116" s="133"/>
      <c r="D116" s="122" t="s">
        <v>43</v>
      </c>
      <c r="E116" s="124">
        <v>200000</v>
      </c>
      <c r="F116" s="124">
        <v>150000</v>
      </c>
      <c r="G116" s="124">
        <v>100000</v>
      </c>
    </row>
    <row r="117" spans="1:7" x14ac:dyDescent="0.25">
      <c r="A117" s="116" t="s">
        <v>63</v>
      </c>
      <c r="B117" s="151" t="s">
        <v>282</v>
      </c>
      <c r="C117" s="145"/>
      <c r="D117" s="116" t="s">
        <v>189</v>
      </c>
      <c r="E117" s="117">
        <v>3268830</v>
      </c>
      <c r="F117" s="117">
        <f>F118+F134</f>
        <v>3166830</v>
      </c>
      <c r="G117" s="117">
        <f>G118+G134</f>
        <v>3166830</v>
      </c>
    </row>
    <row r="118" spans="1:7" ht="12.75" customHeight="1" x14ac:dyDescent="0.25">
      <c r="A118" s="118" t="s">
        <v>64</v>
      </c>
      <c r="B118" s="153" t="s">
        <v>107</v>
      </c>
      <c r="C118" s="149"/>
      <c r="D118" s="118" t="s">
        <v>190</v>
      </c>
      <c r="E118" s="119">
        <v>2530830</v>
      </c>
      <c r="F118" s="119">
        <f>F120+F130</f>
        <v>2428830</v>
      </c>
      <c r="G118" s="119">
        <f>G120+G130</f>
        <v>2428830</v>
      </c>
    </row>
    <row r="119" spans="1:7" ht="12.75" customHeight="1" x14ac:dyDescent="0.25">
      <c r="A119" s="148" t="s">
        <v>175</v>
      </c>
      <c r="B119" s="149"/>
      <c r="C119" s="149"/>
      <c r="D119" s="149"/>
      <c r="E119" s="132"/>
      <c r="F119" s="132"/>
      <c r="G119" s="132"/>
    </row>
    <row r="120" spans="1:7" ht="12.75" customHeight="1" x14ac:dyDescent="0.25">
      <c r="A120" s="120" t="s">
        <v>66</v>
      </c>
      <c r="B120" s="152" t="s">
        <v>191</v>
      </c>
      <c r="C120" s="149"/>
      <c r="D120" s="120" t="s">
        <v>109</v>
      </c>
      <c r="E120" s="121">
        <v>2318730</v>
      </c>
      <c r="F120" s="121">
        <f>F121</f>
        <v>2216730</v>
      </c>
      <c r="G120" s="121">
        <f>G121</f>
        <v>2216730</v>
      </c>
    </row>
    <row r="121" spans="1:7" x14ac:dyDescent="0.25">
      <c r="A121" s="125" t="s">
        <v>96</v>
      </c>
      <c r="B121" s="126" t="s">
        <v>97</v>
      </c>
      <c r="C121" s="134"/>
      <c r="D121" s="125" t="s">
        <v>110</v>
      </c>
      <c r="E121" s="127">
        <v>2318730</v>
      </c>
      <c r="F121" s="127">
        <f>F122+F126+F128</f>
        <v>2216730</v>
      </c>
      <c r="G121" s="127">
        <f>G122+G126+G128</f>
        <v>2216730</v>
      </c>
    </row>
    <row r="122" spans="1:7" x14ac:dyDescent="0.25">
      <c r="A122" s="122"/>
      <c r="B122" s="123">
        <v>3</v>
      </c>
      <c r="C122" s="133"/>
      <c r="D122" s="122" t="s">
        <v>6</v>
      </c>
      <c r="E122" s="124">
        <v>2202190</v>
      </c>
      <c r="F122" s="124">
        <f>F123+F124+F125</f>
        <v>2202190</v>
      </c>
      <c r="G122" s="124">
        <f>G123+G124+G125</f>
        <v>2202190</v>
      </c>
    </row>
    <row r="123" spans="1:7" x14ac:dyDescent="0.25">
      <c r="A123" s="122"/>
      <c r="B123" s="123">
        <v>31</v>
      </c>
      <c r="C123" s="133"/>
      <c r="D123" s="122" t="s">
        <v>7</v>
      </c>
      <c r="E123" s="124">
        <v>2182410</v>
      </c>
      <c r="F123" s="124">
        <v>2182410</v>
      </c>
      <c r="G123" s="124">
        <v>2182410</v>
      </c>
    </row>
    <row r="124" spans="1:7" x14ac:dyDescent="0.25">
      <c r="A124" s="122"/>
      <c r="B124" s="123">
        <v>32</v>
      </c>
      <c r="C124" s="133"/>
      <c r="D124" s="122" t="s">
        <v>8</v>
      </c>
      <c r="E124" s="124">
        <v>16780</v>
      </c>
      <c r="F124" s="124">
        <v>16780</v>
      </c>
      <c r="G124" s="124">
        <v>16780</v>
      </c>
    </row>
    <row r="125" spans="1:7" ht="16.5" customHeight="1" x14ac:dyDescent="0.25">
      <c r="A125" s="122"/>
      <c r="B125" s="123">
        <v>34</v>
      </c>
      <c r="C125" s="133"/>
      <c r="D125" s="122" t="s">
        <v>16</v>
      </c>
      <c r="E125" s="124">
        <v>3000</v>
      </c>
      <c r="F125" s="124">
        <v>3000</v>
      </c>
      <c r="G125" s="124">
        <v>3000</v>
      </c>
    </row>
    <row r="126" spans="1:7" x14ac:dyDescent="0.25">
      <c r="A126" s="122"/>
      <c r="B126" s="123">
        <v>4</v>
      </c>
      <c r="C126" s="133"/>
      <c r="D126" s="122" t="s">
        <v>10</v>
      </c>
      <c r="E126" s="124">
        <v>14540</v>
      </c>
      <c r="F126" s="124">
        <f>F127</f>
        <v>14540</v>
      </c>
      <c r="G126" s="124">
        <f>G127</f>
        <v>14540</v>
      </c>
    </row>
    <row r="127" spans="1:7" x14ac:dyDescent="0.25">
      <c r="A127" s="122"/>
      <c r="B127" s="123">
        <v>42</v>
      </c>
      <c r="C127" s="133"/>
      <c r="D127" s="122" t="s">
        <v>11</v>
      </c>
      <c r="E127" s="124">
        <v>14540</v>
      </c>
      <c r="F127" s="124">
        <v>14540</v>
      </c>
      <c r="G127" s="124">
        <v>14540</v>
      </c>
    </row>
    <row r="128" spans="1:7" x14ac:dyDescent="0.25">
      <c r="A128" s="122"/>
      <c r="B128" s="123">
        <v>5</v>
      </c>
      <c r="C128" s="133"/>
      <c r="D128" s="122" t="s">
        <v>17</v>
      </c>
      <c r="E128" s="124">
        <v>102000</v>
      </c>
      <c r="F128" s="124">
        <f>F129</f>
        <v>0</v>
      </c>
      <c r="G128" s="124">
        <f>G129</f>
        <v>0</v>
      </c>
    </row>
    <row r="129" spans="1:7" ht="12.75" customHeight="1" x14ac:dyDescent="0.25">
      <c r="A129" s="122"/>
      <c r="B129" s="123">
        <v>54</v>
      </c>
      <c r="C129" s="133"/>
      <c r="D129" s="122" t="s">
        <v>18</v>
      </c>
      <c r="E129" s="124">
        <v>102000</v>
      </c>
      <c r="F129" s="124">
        <v>0</v>
      </c>
      <c r="G129" s="124">
        <v>0</v>
      </c>
    </row>
    <row r="130" spans="1:7" ht="12.75" customHeight="1" x14ac:dyDescent="0.25">
      <c r="A130" s="120" t="s">
        <v>66</v>
      </c>
      <c r="B130" s="152" t="s">
        <v>108</v>
      </c>
      <c r="C130" s="149"/>
      <c r="D130" s="120" t="s">
        <v>111</v>
      </c>
      <c r="E130" s="121">
        <v>212100</v>
      </c>
      <c r="F130" s="121">
        <f>F131</f>
        <v>212100</v>
      </c>
      <c r="G130" s="121">
        <f>G131</f>
        <v>212100</v>
      </c>
    </row>
    <row r="131" spans="1:7" x14ac:dyDescent="0.25">
      <c r="A131" s="122"/>
      <c r="B131" s="123">
        <v>3</v>
      </c>
      <c r="C131" s="133"/>
      <c r="D131" s="122" t="s">
        <v>6</v>
      </c>
      <c r="E131" s="124">
        <v>212100</v>
      </c>
      <c r="F131" s="124">
        <f>F132+F133</f>
        <v>212100</v>
      </c>
      <c r="G131" s="124">
        <f>G132+G133</f>
        <v>212100</v>
      </c>
    </row>
    <row r="132" spans="1:7" x14ac:dyDescent="0.25">
      <c r="A132" s="122"/>
      <c r="B132" s="123">
        <v>36</v>
      </c>
      <c r="C132" s="133"/>
      <c r="D132" s="122" t="s">
        <v>12</v>
      </c>
      <c r="E132" s="124">
        <v>22100</v>
      </c>
      <c r="F132" s="124">
        <v>22100</v>
      </c>
      <c r="G132" s="124">
        <v>22100</v>
      </c>
    </row>
    <row r="133" spans="1:7" x14ac:dyDescent="0.25">
      <c r="A133" s="122"/>
      <c r="B133" s="123">
        <v>38</v>
      </c>
      <c r="C133" s="133"/>
      <c r="D133" s="122" t="s">
        <v>9</v>
      </c>
      <c r="E133" s="124">
        <v>190000</v>
      </c>
      <c r="F133" s="124">
        <v>190000</v>
      </c>
      <c r="G133" s="124">
        <v>190000</v>
      </c>
    </row>
    <row r="134" spans="1:7" ht="12.75" customHeight="1" x14ac:dyDescent="0.25">
      <c r="A134" s="118" t="s">
        <v>64</v>
      </c>
      <c r="B134" s="153" t="s">
        <v>112</v>
      </c>
      <c r="C134" s="149"/>
      <c r="D134" s="118" t="s">
        <v>192</v>
      </c>
      <c r="E134" s="119">
        <v>738000</v>
      </c>
      <c r="F134" s="119">
        <f>F136+F140+F143</f>
        <v>738000</v>
      </c>
      <c r="G134" s="119">
        <f>G136+G140+G143</f>
        <v>738000</v>
      </c>
    </row>
    <row r="135" spans="1:7" ht="12.75" customHeight="1" x14ac:dyDescent="0.25">
      <c r="A135" s="148" t="s">
        <v>159</v>
      </c>
      <c r="B135" s="149"/>
      <c r="C135" s="149"/>
      <c r="D135" s="149"/>
      <c r="E135" s="132"/>
      <c r="F135" s="132"/>
      <c r="G135" s="132"/>
    </row>
    <row r="136" spans="1:7" ht="12.75" customHeight="1" x14ac:dyDescent="0.25">
      <c r="A136" s="120" t="s">
        <v>66</v>
      </c>
      <c r="B136" s="152" t="s">
        <v>193</v>
      </c>
      <c r="C136" s="149"/>
      <c r="D136" s="120" t="s">
        <v>114</v>
      </c>
      <c r="E136" s="121">
        <v>268000</v>
      </c>
      <c r="F136" s="121">
        <f>F137</f>
        <v>268000</v>
      </c>
      <c r="G136" s="121">
        <f>G137</f>
        <v>268000</v>
      </c>
    </row>
    <row r="137" spans="1:7" x14ac:dyDescent="0.25">
      <c r="A137" s="122"/>
      <c r="B137" s="123">
        <v>3</v>
      </c>
      <c r="C137" s="133"/>
      <c r="D137" s="122" t="s">
        <v>6</v>
      </c>
      <c r="E137" s="124">
        <v>268000</v>
      </c>
      <c r="F137" s="124">
        <f>F138+F139</f>
        <v>268000</v>
      </c>
      <c r="G137" s="124">
        <f>G138+G139</f>
        <v>268000</v>
      </c>
    </row>
    <row r="138" spans="1:7" x14ac:dyDescent="0.25">
      <c r="A138" s="122"/>
      <c r="B138" s="123">
        <v>36</v>
      </c>
      <c r="C138" s="133"/>
      <c r="D138" s="122" t="s">
        <v>12</v>
      </c>
      <c r="E138" s="124">
        <v>18000</v>
      </c>
      <c r="F138" s="124">
        <v>18000</v>
      </c>
      <c r="G138" s="124">
        <v>18000</v>
      </c>
    </row>
    <row r="139" spans="1:7" ht="26.4" x14ac:dyDescent="0.25">
      <c r="A139" s="122"/>
      <c r="B139" s="123">
        <v>37</v>
      </c>
      <c r="C139" s="133"/>
      <c r="D139" s="122" t="s">
        <v>13</v>
      </c>
      <c r="E139" s="124">
        <v>250000</v>
      </c>
      <c r="F139" s="124">
        <v>250000</v>
      </c>
      <c r="G139" s="124">
        <v>250000</v>
      </c>
    </row>
    <row r="140" spans="1:7" ht="12.75" customHeight="1" x14ac:dyDescent="0.25">
      <c r="A140" s="120" t="s">
        <v>66</v>
      </c>
      <c r="B140" s="152" t="s">
        <v>113</v>
      </c>
      <c r="C140" s="149"/>
      <c r="D140" s="120" t="s">
        <v>194</v>
      </c>
      <c r="E140" s="121">
        <v>215000</v>
      </c>
      <c r="F140" s="121">
        <f>F141</f>
        <v>215000</v>
      </c>
      <c r="G140" s="121">
        <f>G141</f>
        <v>215000</v>
      </c>
    </row>
    <row r="141" spans="1:7" ht="12.75" customHeight="1" x14ac:dyDescent="0.25">
      <c r="A141" s="122"/>
      <c r="B141" s="123">
        <v>3</v>
      </c>
      <c r="C141" s="133"/>
      <c r="D141" s="122" t="s">
        <v>6</v>
      </c>
      <c r="E141" s="124">
        <v>215000</v>
      </c>
      <c r="F141" s="124">
        <f>F142</f>
        <v>215000</v>
      </c>
      <c r="G141" s="124">
        <f>G142</f>
        <v>215000</v>
      </c>
    </row>
    <row r="142" spans="1:7" ht="12.75" customHeight="1" x14ac:dyDescent="0.25">
      <c r="A142" s="122"/>
      <c r="B142" s="123">
        <v>37</v>
      </c>
      <c r="C142" s="133"/>
      <c r="D142" s="122" t="s">
        <v>13</v>
      </c>
      <c r="E142" s="124">
        <v>215000</v>
      </c>
      <c r="F142" s="124">
        <v>215000</v>
      </c>
      <c r="G142" s="124">
        <v>215000</v>
      </c>
    </row>
    <row r="143" spans="1:7" ht="12.75" customHeight="1" x14ac:dyDescent="0.25">
      <c r="A143" s="120" t="s">
        <v>66</v>
      </c>
      <c r="B143" s="152" t="s">
        <v>115</v>
      </c>
      <c r="C143" s="149"/>
      <c r="D143" s="120" t="s">
        <v>116</v>
      </c>
      <c r="E143" s="121">
        <v>255000</v>
      </c>
      <c r="F143" s="121">
        <f>F144</f>
        <v>255000</v>
      </c>
      <c r="G143" s="121">
        <f>G144</f>
        <v>255000</v>
      </c>
    </row>
    <row r="144" spans="1:7" x14ac:dyDescent="0.25">
      <c r="A144" s="122"/>
      <c r="B144" s="123">
        <v>3</v>
      </c>
      <c r="C144" s="133"/>
      <c r="D144" s="122" t="s">
        <v>6</v>
      </c>
      <c r="E144" s="124">
        <v>255000</v>
      </c>
      <c r="F144" s="124">
        <f>F145</f>
        <v>255000</v>
      </c>
      <c r="G144" s="124">
        <f>G145</f>
        <v>255000</v>
      </c>
    </row>
    <row r="145" spans="1:7" x14ac:dyDescent="0.25">
      <c r="A145" s="122"/>
      <c r="B145" s="123">
        <v>36</v>
      </c>
      <c r="C145" s="133"/>
      <c r="D145" s="122" t="s">
        <v>12</v>
      </c>
      <c r="E145" s="124">
        <v>255000</v>
      </c>
      <c r="F145" s="124">
        <v>255000</v>
      </c>
      <c r="G145" s="124">
        <v>255000</v>
      </c>
    </row>
    <row r="146" spans="1:7" x14ac:dyDescent="0.25">
      <c r="A146" s="116" t="s">
        <v>63</v>
      </c>
      <c r="B146" s="151" t="s">
        <v>283</v>
      </c>
      <c r="C146" s="145"/>
      <c r="D146" s="116" t="s">
        <v>195</v>
      </c>
      <c r="E146" s="117">
        <v>623475</v>
      </c>
      <c r="F146" s="117">
        <f>F147</f>
        <v>623475</v>
      </c>
      <c r="G146" s="117">
        <f>G147</f>
        <v>623475</v>
      </c>
    </row>
    <row r="147" spans="1:7" ht="12.75" customHeight="1" x14ac:dyDescent="0.25">
      <c r="A147" s="118" t="s">
        <v>64</v>
      </c>
      <c r="B147" s="153" t="s">
        <v>117</v>
      </c>
      <c r="C147" s="149"/>
      <c r="D147" s="118" t="s">
        <v>196</v>
      </c>
      <c r="E147" s="119">
        <v>623475</v>
      </c>
      <c r="F147" s="119">
        <f>F149+F153+F156+F160</f>
        <v>623475</v>
      </c>
      <c r="G147" s="119">
        <f>G149+G153+G156+G160</f>
        <v>623475</v>
      </c>
    </row>
    <row r="148" spans="1:7" ht="12.75" customHeight="1" x14ac:dyDescent="0.25">
      <c r="A148" s="148" t="s">
        <v>175</v>
      </c>
      <c r="B148" s="149"/>
      <c r="C148" s="149"/>
      <c r="D148" s="149"/>
      <c r="E148" s="132"/>
      <c r="F148" s="132"/>
      <c r="G148" s="132"/>
    </row>
    <row r="149" spans="1:7" ht="12.75" customHeight="1" x14ac:dyDescent="0.25">
      <c r="A149" s="120" t="s">
        <v>66</v>
      </c>
      <c r="B149" s="152" t="s">
        <v>197</v>
      </c>
      <c r="C149" s="149"/>
      <c r="D149" s="120" t="s">
        <v>119</v>
      </c>
      <c r="E149" s="121">
        <v>38000</v>
      </c>
      <c r="F149" s="121">
        <f>F150</f>
        <v>38000</v>
      </c>
      <c r="G149" s="121">
        <f>G150</f>
        <v>38000</v>
      </c>
    </row>
    <row r="150" spans="1:7" x14ac:dyDescent="0.25">
      <c r="A150" s="122"/>
      <c r="B150" s="123">
        <v>3</v>
      </c>
      <c r="C150" s="133"/>
      <c r="D150" s="122" t="s">
        <v>6</v>
      </c>
      <c r="E150" s="124">
        <v>38000</v>
      </c>
      <c r="F150" s="124">
        <f>F151+F152</f>
        <v>38000</v>
      </c>
      <c r="G150" s="124">
        <f>G151+G152</f>
        <v>38000</v>
      </c>
    </row>
    <row r="151" spans="1:7" x14ac:dyDescent="0.25">
      <c r="A151" s="122"/>
      <c r="B151" s="123">
        <v>36</v>
      </c>
      <c r="C151" s="133"/>
      <c r="D151" s="122" t="s">
        <v>12</v>
      </c>
      <c r="E151" s="124">
        <v>8000</v>
      </c>
      <c r="F151" s="124">
        <v>8000</v>
      </c>
      <c r="G151" s="124">
        <v>8000</v>
      </c>
    </row>
    <row r="152" spans="1:7" ht="26.4" x14ac:dyDescent="0.25">
      <c r="A152" s="122"/>
      <c r="B152" s="123">
        <v>37</v>
      </c>
      <c r="C152" s="133"/>
      <c r="D152" s="122" t="s">
        <v>13</v>
      </c>
      <c r="E152" s="124">
        <v>30000</v>
      </c>
      <c r="F152" s="124">
        <v>30000</v>
      </c>
      <c r="G152" s="124">
        <v>30000</v>
      </c>
    </row>
    <row r="153" spans="1:7" ht="12.75" customHeight="1" x14ac:dyDescent="0.25">
      <c r="A153" s="120" t="s">
        <v>66</v>
      </c>
      <c r="B153" s="152" t="s">
        <v>118</v>
      </c>
      <c r="C153" s="149"/>
      <c r="D153" s="120" t="s">
        <v>121</v>
      </c>
      <c r="E153" s="121">
        <v>300000</v>
      </c>
      <c r="F153" s="121">
        <f>F154</f>
        <v>300000</v>
      </c>
      <c r="G153" s="121">
        <f>G154</f>
        <v>300000</v>
      </c>
    </row>
    <row r="154" spans="1:7" x14ac:dyDescent="0.25">
      <c r="A154" s="122"/>
      <c r="B154" s="123">
        <v>3</v>
      </c>
      <c r="C154" s="133"/>
      <c r="D154" s="122" t="s">
        <v>6</v>
      </c>
      <c r="E154" s="124">
        <v>300000</v>
      </c>
      <c r="F154" s="124">
        <f>F155</f>
        <v>300000</v>
      </c>
      <c r="G154" s="124">
        <f>G155</f>
        <v>300000</v>
      </c>
    </row>
    <row r="155" spans="1:7" ht="26.4" x14ac:dyDescent="0.25">
      <c r="A155" s="122"/>
      <c r="B155" s="123">
        <v>37</v>
      </c>
      <c r="C155" s="133"/>
      <c r="D155" s="122" t="s">
        <v>13</v>
      </c>
      <c r="E155" s="124">
        <v>300000</v>
      </c>
      <c r="F155" s="124">
        <v>300000</v>
      </c>
      <c r="G155" s="124">
        <v>300000</v>
      </c>
    </row>
    <row r="156" spans="1:7" ht="12.75" customHeight="1" x14ac:dyDescent="0.25">
      <c r="A156" s="120" t="s">
        <v>66</v>
      </c>
      <c r="B156" s="152" t="s">
        <v>120</v>
      </c>
      <c r="C156" s="149"/>
      <c r="D156" s="120" t="s">
        <v>123</v>
      </c>
      <c r="E156" s="121">
        <v>203725</v>
      </c>
      <c r="F156" s="121">
        <f>F157</f>
        <v>203725</v>
      </c>
      <c r="G156" s="121">
        <f>G157</f>
        <v>203725</v>
      </c>
    </row>
    <row r="157" spans="1:7" x14ac:dyDescent="0.25">
      <c r="A157" s="122"/>
      <c r="B157" s="123">
        <v>3</v>
      </c>
      <c r="C157" s="133"/>
      <c r="D157" s="122" t="s">
        <v>6</v>
      </c>
      <c r="E157" s="124">
        <v>203725</v>
      </c>
      <c r="F157" s="124">
        <f>F158+F159</f>
        <v>203725</v>
      </c>
      <c r="G157" s="124">
        <f>G158+G159</f>
        <v>203725</v>
      </c>
    </row>
    <row r="158" spans="1:7" x14ac:dyDescent="0.25">
      <c r="A158" s="122"/>
      <c r="B158" s="123">
        <v>36</v>
      </c>
      <c r="C158" s="133"/>
      <c r="D158" s="122" t="s">
        <v>12</v>
      </c>
      <c r="E158" s="124">
        <v>13725</v>
      </c>
      <c r="F158" s="124">
        <v>13725</v>
      </c>
      <c r="G158" s="124">
        <v>13725</v>
      </c>
    </row>
    <row r="159" spans="1:7" ht="26.4" x14ac:dyDescent="0.25">
      <c r="A159" s="122"/>
      <c r="B159" s="123">
        <v>37</v>
      </c>
      <c r="C159" s="133"/>
      <c r="D159" s="122" t="s">
        <v>13</v>
      </c>
      <c r="E159" s="124">
        <v>190000</v>
      </c>
      <c r="F159" s="124">
        <v>190000</v>
      </c>
      <c r="G159" s="124">
        <v>190000</v>
      </c>
    </row>
    <row r="160" spans="1:7" ht="12.75" customHeight="1" x14ac:dyDescent="0.25">
      <c r="A160" s="120" t="s">
        <v>66</v>
      </c>
      <c r="B160" s="152" t="s">
        <v>122</v>
      </c>
      <c r="C160" s="149"/>
      <c r="D160" s="120" t="s">
        <v>124</v>
      </c>
      <c r="E160" s="121">
        <v>81750</v>
      </c>
      <c r="F160" s="121">
        <f>F161</f>
        <v>81750</v>
      </c>
      <c r="G160" s="121">
        <f>G161</f>
        <v>81750</v>
      </c>
    </row>
    <row r="161" spans="1:7" x14ac:dyDescent="0.25">
      <c r="A161" s="122"/>
      <c r="B161" s="123">
        <v>3</v>
      </c>
      <c r="C161" s="133"/>
      <c r="D161" s="122" t="s">
        <v>6</v>
      </c>
      <c r="E161" s="124">
        <v>81750</v>
      </c>
      <c r="F161" s="124">
        <f>F162</f>
        <v>81750</v>
      </c>
      <c r="G161" s="124">
        <f>G162</f>
        <v>81750</v>
      </c>
    </row>
    <row r="162" spans="1:7" x14ac:dyDescent="0.25">
      <c r="A162" s="122"/>
      <c r="B162" s="123">
        <v>38</v>
      </c>
      <c r="C162" s="133"/>
      <c r="D162" s="122" t="s">
        <v>9</v>
      </c>
      <c r="E162" s="124">
        <v>81750</v>
      </c>
      <c r="F162" s="124">
        <v>81750</v>
      </c>
      <c r="G162" s="124">
        <v>81750</v>
      </c>
    </row>
    <row r="163" spans="1:7" x14ac:dyDescent="0.25">
      <c r="A163" s="116" t="s">
        <v>63</v>
      </c>
      <c r="B163" s="151" t="s">
        <v>284</v>
      </c>
      <c r="C163" s="145"/>
      <c r="D163" s="116" t="s">
        <v>285</v>
      </c>
      <c r="E163" s="117">
        <v>184798</v>
      </c>
      <c r="F163" s="117">
        <f>F164</f>
        <v>184798</v>
      </c>
      <c r="G163" s="117">
        <f>G164</f>
        <v>184798</v>
      </c>
    </row>
    <row r="164" spans="1:7" ht="12.75" customHeight="1" x14ac:dyDescent="0.25">
      <c r="A164" s="118" t="s">
        <v>64</v>
      </c>
      <c r="B164" s="153" t="s">
        <v>125</v>
      </c>
      <c r="C164" s="149"/>
      <c r="D164" s="118" t="s">
        <v>198</v>
      </c>
      <c r="E164" s="119">
        <v>184798</v>
      </c>
      <c r="F164" s="119">
        <f>F166</f>
        <v>184798</v>
      </c>
      <c r="G164" s="119">
        <f>G166</f>
        <v>184798</v>
      </c>
    </row>
    <row r="165" spans="1:7" ht="12.75" customHeight="1" x14ac:dyDescent="0.25">
      <c r="A165" s="148" t="s">
        <v>159</v>
      </c>
      <c r="B165" s="149"/>
      <c r="C165" s="149"/>
      <c r="D165" s="149"/>
      <c r="E165" s="132"/>
      <c r="F165" s="132"/>
      <c r="G165" s="132"/>
    </row>
    <row r="166" spans="1:7" ht="12.75" customHeight="1" x14ac:dyDescent="0.25">
      <c r="A166" s="120" t="s">
        <v>66</v>
      </c>
      <c r="B166" s="152" t="s">
        <v>199</v>
      </c>
      <c r="C166" s="149"/>
      <c r="D166" s="120" t="s">
        <v>200</v>
      </c>
      <c r="E166" s="121">
        <v>184798</v>
      </c>
      <c r="F166" s="121">
        <f>F167</f>
        <v>184798</v>
      </c>
      <c r="G166" s="121">
        <f>G167</f>
        <v>184798</v>
      </c>
    </row>
    <row r="167" spans="1:7" x14ac:dyDescent="0.25">
      <c r="A167" s="122"/>
      <c r="B167" s="123">
        <v>3</v>
      </c>
      <c r="C167" s="133"/>
      <c r="D167" s="122" t="s">
        <v>6</v>
      </c>
      <c r="E167" s="124">
        <v>184798</v>
      </c>
      <c r="F167" s="124">
        <f>F168+F169</f>
        <v>184798</v>
      </c>
      <c r="G167" s="124">
        <f>G168+G169</f>
        <v>184798</v>
      </c>
    </row>
    <row r="168" spans="1:7" ht="26.4" x14ac:dyDescent="0.25">
      <c r="A168" s="122"/>
      <c r="B168" s="123">
        <v>37</v>
      </c>
      <c r="C168" s="133"/>
      <c r="D168" s="122" t="s">
        <v>13</v>
      </c>
      <c r="E168" s="124">
        <v>3000</v>
      </c>
      <c r="F168" s="124">
        <v>3000</v>
      </c>
      <c r="G168" s="124">
        <v>3000</v>
      </c>
    </row>
    <row r="169" spans="1:7" ht="12.75" customHeight="1" x14ac:dyDescent="0.25">
      <c r="A169" s="122"/>
      <c r="B169" s="123">
        <v>38</v>
      </c>
      <c r="C169" s="133"/>
      <c r="D169" s="122" t="s">
        <v>9</v>
      </c>
      <c r="E169" s="124">
        <v>181798</v>
      </c>
      <c r="F169" s="124">
        <v>181798</v>
      </c>
      <c r="G169" s="124">
        <v>181798</v>
      </c>
    </row>
    <row r="170" spans="1:7" ht="26.4" x14ac:dyDescent="0.25">
      <c r="A170" s="113" t="s">
        <v>61</v>
      </c>
      <c r="B170" s="114" t="s">
        <v>126</v>
      </c>
      <c r="C170" s="131"/>
      <c r="D170" s="113" t="s">
        <v>127</v>
      </c>
      <c r="E170" s="115">
        <v>11583070</v>
      </c>
      <c r="F170" s="115">
        <f>F171+F181+F208+F234+F243+F260</f>
        <v>10368070</v>
      </c>
      <c r="G170" s="115">
        <f>G171+G181+G208+G234+G243+G260</f>
        <v>10518070</v>
      </c>
    </row>
    <row r="171" spans="1:7" x14ac:dyDescent="0.25">
      <c r="A171" s="116" t="s">
        <v>63</v>
      </c>
      <c r="B171" s="151" t="s">
        <v>286</v>
      </c>
      <c r="C171" s="145"/>
      <c r="D171" s="116" t="s">
        <v>287</v>
      </c>
      <c r="E171" s="117">
        <v>1062570</v>
      </c>
      <c r="F171" s="117">
        <f>F172</f>
        <v>1062570</v>
      </c>
      <c r="G171" s="117">
        <f>G172</f>
        <v>1062570</v>
      </c>
    </row>
    <row r="172" spans="1:7" ht="12.75" customHeight="1" x14ac:dyDescent="0.25">
      <c r="A172" s="118" t="s">
        <v>64</v>
      </c>
      <c r="B172" s="153" t="s">
        <v>201</v>
      </c>
      <c r="C172" s="149"/>
      <c r="D172" s="118" t="s">
        <v>169</v>
      </c>
      <c r="E172" s="119">
        <v>1062570</v>
      </c>
      <c r="F172" s="119">
        <f>F174+F178</f>
        <v>1062570</v>
      </c>
      <c r="G172" s="119">
        <f>G174+G178</f>
        <v>1062570</v>
      </c>
    </row>
    <row r="173" spans="1:7" ht="12.75" customHeight="1" x14ac:dyDescent="0.25">
      <c r="A173" s="148" t="s">
        <v>159</v>
      </c>
      <c r="B173" s="149"/>
      <c r="C173" s="149"/>
      <c r="D173" s="149"/>
      <c r="E173" s="132"/>
      <c r="F173" s="132"/>
      <c r="G173" s="132"/>
    </row>
    <row r="174" spans="1:7" ht="12.75" customHeight="1" x14ac:dyDescent="0.25">
      <c r="A174" s="120" t="s">
        <v>66</v>
      </c>
      <c r="B174" s="152" t="s">
        <v>202</v>
      </c>
      <c r="C174" s="149"/>
      <c r="D174" s="120" t="s">
        <v>80</v>
      </c>
      <c r="E174" s="121">
        <v>857520</v>
      </c>
      <c r="F174" s="121">
        <f>F175</f>
        <v>857520</v>
      </c>
      <c r="G174" s="121">
        <f>G175</f>
        <v>857520</v>
      </c>
    </row>
    <row r="175" spans="1:7" x14ac:dyDescent="0.25">
      <c r="A175" s="122"/>
      <c r="B175" s="123">
        <v>3</v>
      </c>
      <c r="C175" s="133"/>
      <c r="D175" s="122" t="s">
        <v>6</v>
      </c>
      <c r="E175" s="124">
        <v>857520</v>
      </c>
      <c r="F175" s="124">
        <f>F176+F177</f>
        <v>857520</v>
      </c>
      <c r="G175" s="124">
        <f>G176+G177</f>
        <v>857520</v>
      </c>
    </row>
    <row r="176" spans="1:7" x14ac:dyDescent="0.25">
      <c r="A176" s="122"/>
      <c r="B176" s="123">
        <v>31</v>
      </c>
      <c r="C176" s="133"/>
      <c r="D176" s="122" t="s">
        <v>7</v>
      </c>
      <c r="E176" s="124">
        <v>779520</v>
      </c>
      <c r="F176" s="124">
        <v>779520</v>
      </c>
      <c r="G176" s="124">
        <v>779520</v>
      </c>
    </row>
    <row r="177" spans="1:7" x14ac:dyDescent="0.25">
      <c r="A177" s="122"/>
      <c r="B177" s="123">
        <v>32</v>
      </c>
      <c r="C177" s="133"/>
      <c r="D177" s="122" t="s">
        <v>8</v>
      </c>
      <c r="E177" s="124">
        <v>78000</v>
      </c>
      <c r="F177" s="124">
        <v>78000</v>
      </c>
      <c r="G177" s="124">
        <v>78000</v>
      </c>
    </row>
    <row r="178" spans="1:7" ht="12.75" customHeight="1" x14ac:dyDescent="0.25">
      <c r="A178" s="120" t="s">
        <v>66</v>
      </c>
      <c r="B178" s="152" t="s">
        <v>203</v>
      </c>
      <c r="C178" s="149"/>
      <c r="D178" s="120" t="s">
        <v>204</v>
      </c>
      <c r="E178" s="121">
        <v>205050</v>
      </c>
      <c r="F178" s="121">
        <f>F179</f>
        <v>205050</v>
      </c>
      <c r="G178" s="121">
        <f>G179</f>
        <v>205050</v>
      </c>
    </row>
    <row r="179" spans="1:7" ht="25.5" customHeight="1" x14ac:dyDescent="0.25">
      <c r="A179" s="122"/>
      <c r="B179" s="123">
        <v>3</v>
      </c>
      <c r="C179" s="133"/>
      <c r="D179" s="122" t="s">
        <v>6</v>
      </c>
      <c r="E179" s="124">
        <v>205050</v>
      </c>
      <c r="F179" s="124">
        <f>F180</f>
        <v>205050</v>
      </c>
      <c r="G179" s="124">
        <f>G180</f>
        <v>205050</v>
      </c>
    </row>
    <row r="180" spans="1:7" x14ac:dyDescent="0.25">
      <c r="A180" s="122"/>
      <c r="B180" s="123">
        <v>31</v>
      </c>
      <c r="C180" s="133"/>
      <c r="D180" s="122" t="s">
        <v>7</v>
      </c>
      <c r="E180" s="124">
        <v>205050</v>
      </c>
      <c r="F180" s="124">
        <v>205050</v>
      </c>
      <c r="G180" s="124">
        <v>205050</v>
      </c>
    </row>
    <row r="181" spans="1:7" ht="12.75" customHeight="1" x14ac:dyDescent="0.25">
      <c r="A181" s="116" t="s">
        <v>275</v>
      </c>
      <c r="B181" s="151" t="s">
        <v>288</v>
      </c>
      <c r="C181" s="145"/>
      <c r="D181" s="116" t="s">
        <v>205</v>
      </c>
      <c r="E181" s="117">
        <v>2620000</v>
      </c>
      <c r="F181" s="117">
        <f>F182</f>
        <v>2620000</v>
      </c>
      <c r="G181" s="117">
        <f>G182</f>
        <v>2620000</v>
      </c>
    </row>
    <row r="182" spans="1:7" ht="12.75" customHeight="1" x14ac:dyDescent="0.25">
      <c r="A182" s="118" t="s">
        <v>64</v>
      </c>
      <c r="B182" s="153" t="s">
        <v>206</v>
      </c>
      <c r="C182" s="149"/>
      <c r="D182" s="118" t="s">
        <v>207</v>
      </c>
      <c r="E182" s="119">
        <v>2620000</v>
      </c>
      <c r="F182" s="119">
        <f>F184+F187+F190+F193+F196+F199+F202+F205</f>
        <v>2620000</v>
      </c>
      <c r="G182" s="119">
        <f>G184+G187+G190+G193+G196+G199+G202+G205</f>
        <v>2620000</v>
      </c>
    </row>
    <row r="183" spans="1:7" ht="12.75" customHeight="1" x14ac:dyDescent="0.25">
      <c r="A183" s="148" t="s">
        <v>159</v>
      </c>
      <c r="B183" s="149"/>
      <c r="C183" s="149"/>
      <c r="D183" s="149"/>
      <c r="E183" s="132"/>
      <c r="F183" s="132"/>
      <c r="G183" s="132"/>
    </row>
    <row r="184" spans="1:7" ht="25.5" customHeight="1" x14ac:dyDescent="0.25">
      <c r="A184" s="120" t="s">
        <v>66</v>
      </c>
      <c r="B184" s="152" t="s">
        <v>208</v>
      </c>
      <c r="C184" s="149"/>
      <c r="D184" s="120" t="s">
        <v>128</v>
      </c>
      <c r="E184" s="121">
        <v>570376.13</v>
      </c>
      <c r="F184" s="121">
        <f>F185</f>
        <v>570376.13</v>
      </c>
      <c r="G184" s="121">
        <f>G185</f>
        <v>570376.13</v>
      </c>
    </row>
    <row r="185" spans="1:7" ht="12.75" customHeight="1" x14ac:dyDescent="0.25">
      <c r="A185" s="122"/>
      <c r="B185" s="123">
        <v>3</v>
      </c>
      <c r="C185" s="133"/>
      <c r="D185" s="122" t="s">
        <v>6</v>
      </c>
      <c r="E185" s="124">
        <v>570376.13</v>
      </c>
      <c r="F185" s="124">
        <f>F186</f>
        <v>570376.13</v>
      </c>
      <c r="G185" s="124">
        <f>G186</f>
        <v>570376.13</v>
      </c>
    </row>
    <row r="186" spans="1:7" x14ac:dyDescent="0.25">
      <c r="A186" s="122"/>
      <c r="B186" s="123">
        <v>32</v>
      </c>
      <c r="C186" s="133"/>
      <c r="D186" s="122" t="s">
        <v>8</v>
      </c>
      <c r="E186" s="124">
        <v>570376.13</v>
      </c>
      <c r="F186" s="124">
        <v>570376.13</v>
      </c>
      <c r="G186" s="124">
        <v>570376.13</v>
      </c>
    </row>
    <row r="187" spans="1:7" ht="12.75" customHeight="1" x14ac:dyDescent="0.25">
      <c r="A187" s="120" t="s">
        <v>66</v>
      </c>
      <c r="B187" s="152" t="s">
        <v>209</v>
      </c>
      <c r="C187" s="149"/>
      <c r="D187" s="120" t="s">
        <v>129</v>
      </c>
      <c r="E187" s="121">
        <v>685206.25</v>
      </c>
      <c r="F187" s="121">
        <f>F188</f>
        <v>685206.25</v>
      </c>
      <c r="G187" s="121">
        <f>G188</f>
        <v>685206.25</v>
      </c>
    </row>
    <row r="188" spans="1:7" ht="12.75" customHeight="1" x14ac:dyDescent="0.25">
      <c r="A188" s="122"/>
      <c r="B188" s="123">
        <v>3</v>
      </c>
      <c r="C188" s="133"/>
      <c r="D188" s="122" t="s">
        <v>6</v>
      </c>
      <c r="E188" s="124">
        <v>685206.25</v>
      </c>
      <c r="F188" s="124">
        <f>F189</f>
        <v>685206.25</v>
      </c>
      <c r="G188" s="124">
        <f>G189</f>
        <v>685206.25</v>
      </c>
    </row>
    <row r="189" spans="1:7" x14ac:dyDescent="0.25">
      <c r="A189" s="122"/>
      <c r="B189" s="123">
        <v>32</v>
      </c>
      <c r="C189" s="133"/>
      <c r="D189" s="122" t="s">
        <v>8</v>
      </c>
      <c r="E189" s="124">
        <v>685206.25</v>
      </c>
      <c r="F189" s="124">
        <v>685206.25</v>
      </c>
      <c r="G189" s="124">
        <v>685206.25</v>
      </c>
    </row>
    <row r="190" spans="1:7" ht="12.75" customHeight="1" x14ac:dyDescent="0.25">
      <c r="A190" s="120" t="s">
        <v>66</v>
      </c>
      <c r="B190" s="152" t="s">
        <v>210</v>
      </c>
      <c r="C190" s="149"/>
      <c r="D190" s="120" t="s">
        <v>130</v>
      </c>
      <c r="E190" s="121">
        <v>1262000</v>
      </c>
      <c r="F190" s="121">
        <f>F191</f>
        <v>1262000</v>
      </c>
      <c r="G190" s="121">
        <f>G191</f>
        <v>1262000</v>
      </c>
    </row>
    <row r="191" spans="1:7" ht="12.75" customHeight="1" x14ac:dyDescent="0.25">
      <c r="A191" s="122"/>
      <c r="B191" s="123">
        <v>3</v>
      </c>
      <c r="C191" s="133"/>
      <c r="D191" s="122" t="s">
        <v>6</v>
      </c>
      <c r="E191" s="124">
        <v>1262000</v>
      </c>
      <c r="F191" s="124">
        <f>F192</f>
        <v>1262000</v>
      </c>
      <c r="G191" s="124">
        <f>G192</f>
        <v>1262000</v>
      </c>
    </row>
    <row r="192" spans="1:7" x14ac:dyDescent="0.25">
      <c r="A192" s="122"/>
      <c r="B192" s="123">
        <v>32</v>
      </c>
      <c r="C192" s="133"/>
      <c r="D192" s="122" t="s">
        <v>8</v>
      </c>
      <c r="E192" s="124">
        <v>1262000</v>
      </c>
      <c r="F192" s="124">
        <v>1262000</v>
      </c>
      <c r="G192" s="124">
        <v>1262000</v>
      </c>
    </row>
    <row r="193" spans="1:7" ht="12.75" customHeight="1" x14ac:dyDescent="0.25">
      <c r="A193" s="120" t="s">
        <v>66</v>
      </c>
      <c r="B193" s="152" t="s">
        <v>211</v>
      </c>
      <c r="C193" s="149"/>
      <c r="D193" s="120" t="s">
        <v>131</v>
      </c>
      <c r="E193" s="121">
        <v>64037.5</v>
      </c>
      <c r="F193" s="121">
        <f>F194</f>
        <v>64037.5</v>
      </c>
      <c r="G193" s="121">
        <f>G194</f>
        <v>64037.5</v>
      </c>
    </row>
    <row r="194" spans="1:7" x14ac:dyDescent="0.25">
      <c r="A194" s="122"/>
      <c r="B194" s="123">
        <v>3</v>
      </c>
      <c r="C194" s="133"/>
      <c r="D194" s="122" t="s">
        <v>6</v>
      </c>
      <c r="E194" s="124">
        <v>64037.5</v>
      </c>
      <c r="F194" s="124">
        <f>F195</f>
        <v>64037.5</v>
      </c>
      <c r="G194" s="124">
        <f>G195</f>
        <v>64037.5</v>
      </c>
    </row>
    <row r="195" spans="1:7" x14ac:dyDescent="0.25">
      <c r="A195" s="122"/>
      <c r="B195" s="123">
        <v>32</v>
      </c>
      <c r="C195" s="133"/>
      <c r="D195" s="122" t="s">
        <v>8</v>
      </c>
      <c r="E195" s="124">
        <v>64037.5</v>
      </c>
      <c r="F195" s="124">
        <v>64037.5</v>
      </c>
      <c r="G195" s="124">
        <v>64037.5</v>
      </c>
    </row>
    <row r="196" spans="1:7" ht="12.75" customHeight="1" x14ac:dyDescent="0.25">
      <c r="A196" s="120" t="s">
        <v>66</v>
      </c>
      <c r="B196" s="152" t="s">
        <v>212</v>
      </c>
      <c r="C196" s="149"/>
      <c r="D196" s="120" t="s">
        <v>132</v>
      </c>
      <c r="E196" s="121">
        <v>13380.12</v>
      </c>
      <c r="F196" s="121">
        <f>F197</f>
        <v>13380.12</v>
      </c>
      <c r="G196" s="121">
        <f>G197</f>
        <v>13380.12</v>
      </c>
    </row>
    <row r="197" spans="1:7" x14ac:dyDescent="0.25">
      <c r="A197" s="122"/>
      <c r="B197" s="123">
        <v>3</v>
      </c>
      <c r="C197" s="133"/>
      <c r="D197" s="122" t="s">
        <v>6</v>
      </c>
      <c r="E197" s="124">
        <v>13380.12</v>
      </c>
      <c r="F197" s="124">
        <f>F198</f>
        <v>13380.12</v>
      </c>
      <c r="G197" s="124">
        <f>G198</f>
        <v>13380.12</v>
      </c>
    </row>
    <row r="198" spans="1:7" x14ac:dyDescent="0.25">
      <c r="A198" s="122"/>
      <c r="B198" s="123">
        <v>32</v>
      </c>
      <c r="C198" s="133"/>
      <c r="D198" s="122" t="s">
        <v>8</v>
      </c>
      <c r="E198" s="124">
        <v>13380.12</v>
      </c>
      <c r="F198" s="124">
        <v>13380.12</v>
      </c>
      <c r="G198" s="124">
        <v>13380.12</v>
      </c>
    </row>
    <row r="199" spans="1:7" ht="12.75" customHeight="1" x14ac:dyDescent="0.25">
      <c r="A199" s="120" t="s">
        <v>66</v>
      </c>
      <c r="B199" s="152" t="s">
        <v>213</v>
      </c>
      <c r="C199" s="149"/>
      <c r="D199" s="120" t="s">
        <v>133</v>
      </c>
      <c r="E199" s="121">
        <v>10000</v>
      </c>
      <c r="F199" s="121">
        <f>F200</f>
        <v>10000</v>
      </c>
      <c r="G199" s="121">
        <f>G200</f>
        <v>10000</v>
      </c>
    </row>
    <row r="200" spans="1:7" x14ac:dyDescent="0.25">
      <c r="A200" s="122"/>
      <c r="B200" s="123">
        <v>3</v>
      </c>
      <c r="C200" s="133"/>
      <c r="D200" s="122" t="s">
        <v>6</v>
      </c>
      <c r="E200" s="124">
        <v>10000</v>
      </c>
      <c r="F200" s="124">
        <f>F201</f>
        <v>10000</v>
      </c>
      <c r="G200" s="124">
        <f>G201</f>
        <v>10000</v>
      </c>
    </row>
    <row r="201" spans="1:7" x14ac:dyDescent="0.25">
      <c r="A201" s="122"/>
      <c r="B201" s="123">
        <v>32</v>
      </c>
      <c r="C201" s="133"/>
      <c r="D201" s="122" t="s">
        <v>8</v>
      </c>
      <c r="E201" s="124">
        <v>10000</v>
      </c>
      <c r="F201" s="124">
        <v>10000</v>
      </c>
      <c r="G201" s="124">
        <v>10000</v>
      </c>
    </row>
    <row r="202" spans="1:7" ht="12.75" customHeight="1" x14ac:dyDescent="0.25">
      <c r="A202" s="120" t="s">
        <v>66</v>
      </c>
      <c r="B202" s="152" t="s">
        <v>214</v>
      </c>
      <c r="C202" s="149"/>
      <c r="D202" s="120" t="s">
        <v>134</v>
      </c>
      <c r="E202" s="121">
        <v>5000</v>
      </c>
      <c r="F202" s="121">
        <f>F203</f>
        <v>5000</v>
      </c>
      <c r="G202" s="121">
        <f>G203</f>
        <v>5000</v>
      </c>
    </row>
    <row r="203" spans="1:7" ht="12.75" customHeight="1" x14ac:dyDescent="0.25">
      <c r="A203" s="122"/>
      <c r="B203" s="123">
        <v>3</v>
      </c>
      <c r="C203" s="133"/>
      <c r="D203" s="122" t="s">
        <v>6</v>
      </c>
      <c r="E203" s="124">
        <v>5000</v>
      </c>
      <c r="F203" s="124">
        <f>F204</f>
        <v>5000</v>
      </c>
      <c r="G203" s="124">
        <f>G204</f>
        <v>5000</v>
      </c>
    </row>
    <row r="204" spans="1:7" ht="12.75" customHeight="1" x14ac:dyDescent="0.25">
      <c r="A204" s="122"/>
      <c r="B204" s="123">
        <v>32</v>
      </c>
      <c r="C204" s="133"/>
      <c r="D204" s="122" t="s">
        <v>8</v>
      </c>
      <c r="E204" s="124">
        <v>5000</v>
      </c>
      <c r="F204" s="124">
        <v>5000</v>
      </c>
      <c r="G204" s="124">
        <v>5000</v>
      </c>
    </row>
    <row r="205" spans="1:7" ht="12.75" customHeight="1" x14ac:dyDescent="0.25">
      <c r="A205" s="120" t="s">
        <v>66</v>
      </c>
      <c r="B205" s="152" t="s">
        <v>215</v>
      </c>
      <c r="C205" s="149"/>
      <c r="D205" s="120" t="s">
        <v>216</v>
      </c>
      <c r="E205" s="121">
        <v>10000</v>
      </c>
      <c r="F205" s="121">
        <f>F206</f>
        <v>10000</v>
      </c>
      <c r="G205" s="121">
        <f>G206</f>
        <v>10000</v>
      </c>
    </row>
    <row r="206" spans="1:7" x14ac:dyDescent="0.25">
      <c r="A206" s="122"/>
      <c r="B206" s="123">
        <v>3</v>
      </c>
      <c r="C206" s="133"/>
      <c r="D206" s="122" t="s">
        <v>6</v>
      </c>
      <c r="E206" s="124">
        <v>10000</v>
      </c>
      <c r="F206" s="124">
        <f>F207</f>
        <v>10000</v>
      </c>
      <c r="G206" s="124">
        <f>G207</f>
        <v>10000</v>
      </c>
    </row>
    <row r="207" spans="1:7" x14ac:dyDescent="0.25">
      <c r="A207" s="122"/>
      <c r="B207" s="123">
        <v>32</v>
      </c>
      <c r="C207" s="133"/>
      <c r="D207" s="122" t="s">
        <v>8</v>
      </c>
      <c r="E207" s="124">
        <v>10000</v>
      </c>
      <c r="F207" s="124">
        <v>10000</v>
      </c>
      <c r="G207" s="124">
        <v>10000</v>
      </c>
    </row>
    <row r="208" spans="1:7" x14ac:dyDescent="0.25">
      <c r="A208" s="116" t="s">
        <v>63</v>
      </c>
      <c r="B208" s="151" t="s">
        <v>289</v>
      </c>
      <c r="C208" s="145"/>
      <c r="D208" s="116" t="s">
        <v>217</v>
      </c>
      <c r="E208" s="117">
        <v>6752000</v>
      </c>
      <c r="F208" s="117">
        <f>F209</f>
        <v>6430000</v>
      </c>
      <c r="G208" s="117">
        <f>G209</f>
        <v>6580000</v>
      </c>
    </row>
    <row r="209" spans="1:7" ht="12.75" customHeight="1" x14ac:dyDescent="0.25">
      <c r="A209" s="118" t="s">
        <v>64</v>
      </c>
      <c r="B209" s="153" t="s">
        <v>218</v>
      </c>
      <c r="C209" s="149"/>
      <c r="D209" s="118" t="s">
        <v>219</v>
      </c>
      <c r="E209" s="119">
        <v>6752000</v>
      </c>
      <c r="F209" s="119">
        <f>F211+F215+F221+F224+F228+F231</f>
        <v>6430000</v>
      </c>
      <c r="G209" s="119">
        <f>G211+G215+G221+G224+G228+G231</f>
        <v>6580000</v>
      </c>
    </row>
    <row r="210" spans="1:7" ht="12.75" customHeight="1" x14ac:dyDescent="0.25">
      <c r="A210" s="148" t="s">
        <v>175</v>
      </c>
      <c r="B210" s="149"/>
      <c r="C210" s="149"/>
      <c r="D210" s="149"/>
      <c r="E210" s="132"/>
      <c r="F210" s="132"/>
      <c r="G210" s="132"/>
    </row>
    <row r="211" spans="1:7" ht="25.5" customHeight="1" x14ac:dyDescent="0.25">
      <c r="A211" s="120" t="s">
        <v>76</v>
      </c>
      <c r="B211" s="152" t="s">
        <v>220</v>
      </c>
      <c r="C211" s="149"/>
      <c r="D211" s="120" t="s">
        <v>135</v>
      </c>
      <c r="E211" s="121">
        <v>100000</v>
      </c>
      <c r="F211" s="121">
        <f>F212</f>
        <v>180000</v>
      </c>
      <c r="G211" s="121">
        <f>G212</f>
        <v>180000</v>
      </c>
    </row>
    <row r="212" spans="1:7" x14ac:dyDescent="0.25">
      <c r="A212" s="122"/>
      <c r="B212" s="123">
        <v>4</v>
      </c>
      <c r="C212" s="133"/>
      <c r="D212" s="122" t="s">
        <v>10</v>
      </c>
      <c r="E212" s="124">
        <v>100000</v>
      </c>
      <c r="F212" s="124">
        <f>F213+F214</f>
        <v>180000</v>
      </c>
      <c r="G212" s="124">
        <f>G213+G214</f>
        <v>180000</v>
      </c>
    </row>
    <row r="213" spans="1:7" x14ac:dyDescent="0.25">
      <c r="A213" s="122"/>
      <c r="B213" s="123">
        <v>41</v>
      </c>
      <c r="C213" s="133"/>
      <c r="D213" s="122" t="s">
        <v>43</v>
      </c>
      <c r="E213" s="124">
        <v>30000</v>
      </c>
      <c r="F213" s="124">
        <v>0</v>
      </c>
      <c r="G213" s="124">
        <v>0</v>
      </c>
    </row>
    <row r="214" spans="1:7" x14ac:dyDescent="0.25">
      <c r="A214" s="122"/>
      <c r="B214" s="123">
        <v>42</v>
      </c>
      <c r="C214" s="133"/>
      <c r="D214" s="122" t="s">
        <v>11</v>
      </c>
      <c r="E214" s="124">
        <v>70000</v>
      </c>
      <c r="F214" s="124">
        <v>180000</v>
      </c>
      <c r="G214" s="124">
        <v>180000</v>
      </c>
    </row>
    <row r="215" spans="1:7" ht="26.4" x14ac:dyDescent="0.25">
      <c r="A215" s="120" t="s">
        <v>76</v>
      </c>
      <c r="B215" s="150" t="s">
        <v>221</v>
      </c>
      <c r="C215" s="147"/>
      <c r="D215" s="120" t="s">
        <v>222</v>
      </c>
      <c r="E215" s="121">
        <v>1416000</v>
      </c>
      <c r="F215" s="121">
        <f>F216+F218</f>
        <v>4200000</v>
      </c>
      <c r="G215" s="121">
        <f>G216+G218</f>
        <v>4400000</v>
      </c>
    </row>
    <row r="216" spans="1:7" x14ac:dyDescent="0.25">
      <c r="A216" s="122"/>
      <c r="B216" s="123">
        <v>3</v>
      </c>
      <c r="C216" s="133"/>
      <c r="D216" s="122" t="s">
        <v>6</v>
      </c>
      <c r="E216" s="124">
        <v>185000</v>
      </c>
      <c r="F216" s="124">
        <f>F217</f>
        <v>200000</v>
      </c>
      <c r="G216" s="124">
        <f>G217</f>
        <v>200000</v>
      </c>
    </row>
    <row r="217" spans="1:7" x14ac:dyDescent="0.25">
      <c r="A217" s="122"/>
      <c r="B217" s="123">
        <v>38</v>
      </c>
      <c r="C217" s="133"/>
      <c r="D217" s="122" t="s">
        <v>9</v>
      </c>
      <c r="E217" s="124">
        <v>185000</v>
      </c>
      <c r="F217" s="124">
        <v>200000</v>
      </c>
      <c r="G217" s="124">
        <v>200000</v>
      </c>
    </row>
    <row r="218" spans="1:7" x14ac:dyDescent="0.25">
      <c r="A218" s="122"/>
      <c r="B218" s="123">
        <v>4</v>
      </c>
      <c r="C218" s="133"/>
      <c r="D218" s="122" t="s">
        <v>10</v>
      </c>
      <c r="E218" s="124">
        <v>1231000</v>
      </c>
      <c r="F218" s="124">
        <f>F219+F220</f>
        <v>4000000</v>
      </c>
      <c r="G218" s="124">
        <f>G219+G220</f>
        <v>4200000</v>
      </c>
    </row>
    <row r="219" spans="1:7" x14ac:dyDescent="0.25">
      <c r="A219" s="122"/>
      <c r="B219" s="123">
        <v>41</v>
      </c>
      <c r="C219" s="133"/>
      <c r="D219" s="122" t="s">
        <v>43</v>
      </c>
      <c r="E219" s="124">
        <v>110000</v>
      </c>
      <c r="F219" s="124">
        <v>100000</v>
      </c>
      <c r="G219" s="124">
        <v>100000</v>
      </c>
    </row>
    <row r="220" spans="1:7" ht="25.5" customHeight="1" x14ac:dyDescent="0.25">
      <c r="A220" s="122"/>
      <c r="B220" s="123">
        <v>42</v>
      </c>
      <c r="C220" s="133"/>
      <c r="D220" s="122" t="s">
        <v>11</v>
      </c>
      <c r="E220" s="124">
        <v>1121000</v>
      </c>
      <c r="F220" s="124">
        <f>3200000+700000</f>
        <v>3900000</v>
      </c>
      <c r="G220" s="124">
        <f>3400000+700000</f>
        <v>4100000</v>
      </c>
    </row>
    <row r="221" spans="1:7" ht="26.4" x14ac:dyDescent="0.25">
      <c r="A221" s="120" t="s">
        <v>76</v>
      </c>
      <c r="B221" s="150" t="s">
        <v>223</v>
      </c>
      <c r="C221" s="147"/>
      <c r="D221" s="120" t="s">
        <v>136</v>
      </c>
      <c r="E221" s="121">
        <v>1786000</v>
      </c>
      <c r="F221" s="121">
        <f>F222</f>
        <v>350000</v>
      </c>
      <c r="G221" s="121">
        <f>G222</f>
        <v>250000</v>
      </c>
    </row>
    <row r="222" spans="1:7" x14ac:dyDescent="0.25">
      <c r="A222" s="122"/>
      <c r="B222" s="123">
        <v>4</v>
      </c>
      <c r="C222" s="133"/>
      <c r="D222" s="122" t="s">
        <v>10</v>
      </c>
      <c r="E222" s="124">
        <v>1786000</v>
      </c>
      <c r="F222" s="124">
        <f>F223</f>
        <v>350000</v>
      </c>
      <c r="G222" s="124">
        <f>G223</f>
        <v>250000</v>
      </c>
    </row>
    <row r="223" spans="1:7" x14ac:dyDescent="0.25">
      <c r="A223" s="122"/>
      <c r="B223" s="123">
        <v>42</v>
      </c>
      <c r="C223" s="133"/>
      <c r="D223" s="122" t="s">
        <v>11</v>
      </c>
      <c r="E223" s="124">
        <v>1786000</v>
      </c>
      <c r="F223" s="124">
        <v>350000</v>
      </c>
      <c r="G223" s="124">
        <v>250000</v>
      </c>
    </row>
    <row r="224" spans="1:7" ht="25.5" customHeight="1" x14ac:dyDescent="0.25">
      <c r="A224" s="120" t="s">
        <v>76</v>
      </c>
      <c r="B224" s="152" t="s">
        <v>224</v>
      </c>
      <c r="C224" s="149"/>
      <c r="D224" s="120" t="s">
        <v>137</v>
      </c>
      <c r="E224" s="121">
        <v>100000</v>
      </c>
      <c r="F224" s="121">
        <f>F225</f>
        <v>50000</v>
      </c>
      <c r="G224" s="121">
        <f>G225</f>
        <v>50000</v>
      </c>
    </row>
    <row r="225" spans="1:7" x14ac:dyDescent="0.25">
      <c r="A225" s="122"/>
      <c r="B225" s="123">
        <v>4</v>
      </c>
      <c r="C225" s="133"/>
      <c r="D225" s="122" t="s">
        <v>10</v>
      </c>
      <c r="E225" s="124">
        <v>100000</v>
      </c>
      <c r="F225" s="124">
        <f>F226+F227</f>
        <v>50000</v>
      </c>
      <c r="G225" s="124">
        <f>G226+G227</f>
        <v>50000</v>
      </c>
    </row>
    <row r="226" spans="1:7" ht="25.5" customHeight="1" x14ac:dyDescent="0.25">
      <c r="A226" s="122"/>
      <c r="B226" s="123">
        <v>41</v>
      </c>
      <c r="C226" s="133"/>
      <c r="D226" s="122" t="s">
        <v>43</v>
      </c>
      <c r="E226" s="124">
        <v>65000</v>
      </c>
      <c r="F226" s="124">
        <v>0</v>
      </c>
      <c r="G226" s="124">
        <v>0</v>
      </c>
    </row>
    <row r="227" spans="1:7" x14ac:dyDescent="0.25">
      <c r="A227" s="122"/>
      <c r="B227" s="123">
        <v>42</v>
      </c>
      <c r="C227" s="133"/>
      <c r="D227" s="122" t="s">
        <v>11</v>
      </c>
      <c r="E227" s="124">
        <v>35000</v>
      </c>
      <c r="F227" s="124">
        <v>50000</v>
      </c>
      <c r="G227" s="124">
        <v>50000</v>
      </c>
    </row>
    <row r="228" spans="1:7" ht="25.5" customHeight="1" x14ac:dyDescent="0.25">
      <c r="A228" s="120" t="s">
        <v>76</v>
      </c>
      <c r="B228" s="152" t="s">
        <v>225</v>
      </c>
      <c r="C228" s="149"/>
      <c r="D228" s="120" t="s">
        <v>152</v>
      </c>
      <c r="E228" s="121">
        <v>50000</v>
      </c>
      <c r="F228" s="121">
        <f>F229</f>
        <v>150000</v>
      </c>
      <c r="G228" s="121">
        <f>G229</f>
        <v>200000</v>
      </c>
    </row>
    <row r="229" spans="1:7" x14ac:dyDescent="0.25">
      <c r="A229" s="122"/>
      <c r="B229" s="123">
        <v>4</v>
      </c>
      <c r="C229" s="133"/>
      <c r="D229" s="122" t="s">
        <v>10</v>
      </c>
      <c r="E229" s="124">
        <v>50000</v>
      </c>
      <c r="F229" s="124">
        <f>F230</f>
        <v>150000</v>
      </c>
      <c r="G229" s="124">
        <f>G230</f>
        <v>200000</v>
      </c>
    </row>
    <row r="230" spans="1:7" x14ac:dyDescent="0.25">
      <c r="A230" s="122"/>
      <c r="B230" s="123">
        <v>42</v>
      </c>
      <c r="C230" s="133"/>
      <c r="D230" s="122" t="s">
        <v>11</v>
      </c>
      <c r="E230" s="124">
        <v>50000</v>
      </c>
      <c r="F230" s="124">
        <v>150000</v>
      </c>
      <c r="G230" s="124">
        <v>200000</v>
      </c>
    </row>
    <row r="231" spans="1:7" ht="12.75" customHeight="1" x14ac:dyDescent="0.25">
      <c r="A231" s="120" t="s">
        <v>76</v>
      </c>
      <c r="B231" s="152" t="s">
        <v>226</v>
      </c>
      <c r="C231" s="149"/>
      <c r="D231" s="120" t="s">
        <v>138</v>
      </c>
      <c r="E231" s="121">
        <v>3300000</v>
      </c>
      <c r="F231" s="121">
        <f>F232</f>
        <v>1500000</v>
      </c>
      <c r="G231" s="121">
        <f>G232</f>
        <v>1500000</v>
      </c>
    </row>
    <row r="232" spans="1:7" ht="12.75" customHeight="1" x14ac:dyDescent="0.25">
      <c r="A232" s="122"/>
      <c r="B232" s="123">
        <v>3</v>
      </c>
      <c r="C232" s="133"/>
      <c r="D232" s="122" t="s">
        <v>6</v>
      </c>
      <c r="E232" s="124">
        <v>3300000</v>
      </c>
      <c r="F232" s="124">
        <f>F233</f>
        <v>1500000</v>
      </c>
      <c r="G232" s="124">
        <f>G233</f>
        <v>1500000</v>
      </c>
    </row>
    <row r="233" spans="1:7" x14ac:dyDescent="0.25">
      <c r="A233" s="122"/>
      <c r="B233" s="123">
        <v>38</v>
      </c>
      <c r="C233" s="133"/>
      <c r="D233" s="122" t="s">
        <v>9</v>
      </c>
      <c r="E233" s="124">
        <v>3300000</v>
      </c>
      <c r="F233" s="124">
        <v>1500000</v>
      </c>
      <c r="G233" s="124">
        <v>1500000</v>
      </c>
    </row>
    <row r="234" spans="1:7" x14ac:dyDescent="0.25">
      <c r="A234" s="116" t="s">
        <v>63</v>
      </c>
      <c r="B234" s="151" t="s">
        <v>290</v>
      </c>
      <c r="C234" s="145"/>
      <c r="D234" s="116" t="s">
        <v>227</v>
      </c>
      <c r="E234" s="117">
        <v>120000</v>
      </c>
      <c r="F234" s="117">
        <f>F235</f>
        <v>40000</v>
      </c>
      <c r="G234" s="117">
        <f>G235</f>
        <v>40000</v>
      </c>
    </row>
    <row r="235" spans="1:7" ht="12.75" customHeight="1" x14ac:dyDescent="0.25">
      <c r="A235" s="118" t="s">
        <v>64</v>
      </c>
      <c r="B235" s="153" t="s">
        <v>228</v>
      </c>
      <c r="C235" s="149"/>
      <c r="D235" s="118" t="s">
        <v>229</v>
      </c>
      <c r="E235" s="119">
        <v>120000</v>
      </c>
      <c r="F235" s="119">
        <f>F237+F240</f>
        <v>40000</v>
      </c>
      <c r="G235" s="119">
        <f>G237+G240</f>
        <v>40000</v>
      </c>
    </row>
    <row r="236" spans="1:7" ht="12.75" customHeight="1" x14ac:dyDescent="0.25">
      <c r="A236" s="148" t="s">
        <v>159</v>
      </c>
      <c r="B236" s="149"/>
      <c r="C236" s="149"/>
      <c r="D236" s="149"/>
      <c r="E236" s="132"/>
      <c r="F236" s="132"/>
      <c r="G236" s="132"/>
    </row>
    <row r="237" spans="1:7" ht="12.75" customHeight="1" x14ac:dyDescent="0.25">
      <c r="A237" s="120" t="s">
        <v>66</v>
      </c>
      <c r="B237" s="152" t="s">
        <v>230</v>
      </c>
      <c r="C237" s="149"/>
      <c r="D237" s="120" t="s">
        <v>231</v>
      </c>
      <c r="E237" s="121">
        <v>50000</v>
      </c>
      <c r="F237" s="121">
        <f>F238</f>
        <v>30000</v>
      </c>
      <c r="G237" s="121">
        <f>G238</f>
        <v>30000</v>
      </c>
    </row>
    <row r="238" spans="1:7" ht="12.75" customHeight="1" x14ac:dyDescent="0.25">
      <c r="A238" s="122"/>
      <c r="B238" s="123">
        <v>3</v>
      </c>
      <c r="C238" s="133"/>
      <c r="D238" s="122" t="s">
        <v>6</v>
      </c>
      <c r="E238" s="124">
        <v>50000</v>
      </c>
      <c r="F238" s="124">
        <f>F239</f>
        <v>30000</v>
      </c>
      <c r="G238" s="124">
        <f>G239</f>
        <v>30000</v>
      </c>
    </row>
    <row r="239" spans="1:7" ht="12.75" customHeight="1" x14ac:dyDescent="0.25">
      <c r="A239" s="122"/>
      <c r="B239" s="123">
        <v>32</v>
      </c>
      <c r="C239" s="133"/>
      <c r="D239" s="122" t="s">
        <v>8</v>
      </c>
      <c r="E239" s="124">
        <v>50000</v>
      </c>
      <c r="F239" s="124">
        <v>30000</v>
      </c>
      <c r="G239" s="124">
        <v>30000</v>
      </c>
    </row>
    <row r="240" spans="1:7" ht="25.5" customHeight="1" x14ac:dyDescent="0.25">
      <c r="A240" s="120" t="s">
        <v>76</v>
      </c>
      <c r="B240" s="152" t="s">
        <v>232</v>
      </c>
      <c r="C240" s="149"/>
      <c r="D240" s="120" t="s">
        <v>139</v>
      </c>
      <c r="E240" s="121">
        <v>70000</v>
      </c>
      <c r="F240" s="121">
        <f>F241</f>
        <v>10000</v>
      </c>
      <c r="G240" s="121">
        <f>G241</f>
        <v>10000</v>
      </c>
    </row>
    <row r="241" spans="1:7" x14ac:dyDescent="0.25">
      <c r="A241" s="122"/>
      <c r="B241" s="123">
        <v>4</v>
      </c>
      <c r="C241" s="133"/>
      <c r="D241" s="122" t="s">
        <v>10</v>
      </c>
      <c r="E241" s="124">
        <v>70000</v>
      </c>
      <c r="F241" s="124">
        <f>F242</f>
        <v>10000</v>
      </c>
      <c r="G241" s="124">
        <f>G242</f>
        <v>10000</v>
      </c>
    </row>
    <row r="242" spans="1:7" x14ac:dyDescent="0.25">
      <c r="A242" s="122"/>
      <c r="B242" s="123">
        <v>42</v>
      </c>
      <c r="C242" s="133"/>
      <c r="D242" s="122" t="s">
        <v>11</v>
      </c>
      <c r="E242" s="124">
        <v>70000</v>
      </c>
      <c r="F242" s="124">
        <v>10000</v>
      </c>
      <c r="G242" s="124">
        <v>10000</v>
      </c>
    </row>
    <row r="243" spans="1:7" x14ac:dyDescent="0.25">
      <c r="A243" s="116" t="s">
        <v>63</v>
      </c>
      <c r="B243" s="151" t="s">
        <v>291</v>
      </c>
      <c r="C243" s="145"/>
      <c r="D243" s="116" t="s">
        <v>233</v>
      </c>
      <c r="E243" s="117">
        <v>908000</v>
      </c>
      <c r="F243" s="117">
        <f>F244</f>
        <v>145000</v>
      </c>
      <c r="G243" s="117">
        <f>G244</f>
        <v>145000</v>
      </c>
    </row>
    <row r="244" spans="1:7" ht="12.75" customHeight="1" x14ac:dyDescent="0.25">
      <c r="A244" s="118" t="s">
        <v>64</v>
      </c>
      <c r="B244" s="153" t="s">
        <v>234</v>
      </c>
      <c r="C244" s="149"/>
      <c r="D244" s="118" t="s">
        <v>233</v>
      </c>
      <c r="E244" s="119">
        <v>908000</v>
      </c>
      <c r="F244" s="119">
        <f>F246+F250+F254+F257</f>
        <v>145000</v>
      </c>
      <c r="G244" s="119">
        <f>G246+G250+G254+G257</f>
        <v>145000</v>
      </c>
    </row>
    <row r="245" spans="1:7" ht="12.75" customHeight="1" x14ac:dyDescent="0.25">
      <c r="A245" s="148" t="s">
        <v>175</v>
      </c>
      <c r="B245" s="149"/>
      <c r="C245" s="149"/>
      <c r="D245" s="149"/>
      <c r="E245" s="132"/>
      <c r="F245" s="132"/>
      <c r="G245" s="132"/>
    </row>
    <row r="246" spans="1:7" ht="12.75" customHeight="1" x14ac:dyDescent="0.25">
      <c r="A246" s="120" t="s">
        <v>66</v>
      </c>
      <c r="B246" s="152" t="s">
        <v>235</v>
      </c>
      <c r="C246" s="149"/>
      <c r="D246" s="120" t="s">
        <v>75</v>
      </c>
      <c r="E246" s="121">
        <v>673000</v>
      </c>
      <c r="F246" s="121">
        <f>F247</f>
        <v>60000</v>
      </c>
      <c r="G246" s="121">
        <f>G247</f>
        <v>60000</v>
      </c>
    </row>
    <row r="247" spans="1:7" x14ac:dyDescent="0.25">
      <c r="A247" s="122"/>
      <c r="B247" s="123">
        <v>3</v>
      </c>
      <c r="C247" s="133"/>
      <c r="D247" s="122" t="s">
        <v>6</v>
      </c>
      <c r="E247" s="124">
        <v>673000</v>
      </c>
      <c r="F247" s="124">
        <f>F248+F249</f>
        <v>60000</v>
      </c>
      <c r="G247" s="124">
        <f>G248+G249</f>
        <v>60000</v>
      </c>
    </row>
    <row r="248" spans="1:7" x14ac:dyDescent="0.25">
      <c r="A248" s="122"/>
      <c r="B248" s="123">
        <v>32</v>
      </c>
      <c r="C248" s="133"/>
      <c r="D248" s="122" t="s">
        <v>8</v>
      </c>
      <c r="E248" s="124">
        <v>220000</v>
      </c>
      <c r="F248" s="124">
        <v>60000</v>
      </c>
      <c r="G248" s="124">
        <v>60000</v>
      </c>
    </row>
    <row r="249" spans="1:7" x14ac:dyDescent="0.25">
      <c r="A249" s="122"/>
      <c r="B249" s="123">
        <v>38</v>
      </c>
      <c r="C249" s="133"/>
      <c r="D249" s="122" t="s">
        <v>9</v>
      </c>
      <c r="E249" s="124">
        <v>453000</v>
      </c>
      <c r="F249" s="124">
        <v>0</v>
      </c>
      <c r="G249" s="124">
        <v>0</v>
      </c>
    </row>
    <row r="250" spans="1:7" x14ac:dyDescent="0.25">
      <c r="A250" s="120" t="s">
        <v>66</v>
      </c>
      <c r="B250" s="150" t="s">
        <v>236</v>
      </c>
      <c r="C250" s="147"/>
      <c r="D250" s="120" t="s">
        <v>140</v>
      </c>
      <c r="E250" s="121">
        <v>38000</v>
      </c>
      <c r="F250" s="121">
        <f>F251</f>
        <v>40000</v>
      </c>
      <c r="G250" s="121">
        <f>G251</f>
        <v>40000</v>
      </c>
    </row>
    <row r="251" spans="1:7" x14ac:dyDescent="0.25">
      <c r="A251" s="122"/>
      <c r="B251" s="123">
        <v>3</v>
      </c>
      <c r="C251" s="133"/>
      <c r="D251" s="122" t="s">
        <v>6</v>
      </c>
      <c r="E251" s="124">
        <v>38000</v>
      </c>
      <c r="F251" s="124">
        <f>F252+F253</f>
        <v>40000</v>
      </c>
      <c r="G251" s="124">
        <f>G252+G253</f>
        <v>40000</v>
      </c>
    </row>
    <row r="252" spans="1:7" x14ac:dyDescent="0.25">
      <c r="A252" s="122"/>
      <c r="B252" s="123">
        <v>32</v>
      </c>
      <c r="C252" s="133"/>
      <c r="D252" s="122" t="s">
        <v>8</v>
      </c>
      <c r="E252" s="124">
        <v>32000</v>
      </c>
      <c r="F252" s="124">
        <v>34000</v>
      </c>
      <c r="G252" s="124">
        <v>34000</v>
      </c>
    </row>
    <row r="253" spans="1:7" x14ac:dyDescent="0.25">
      <c r="A253" s="122"/>
      <c r="B253" s="123">
        <v>38</v>
      </c>
      <c r="C253" s="133"/>
      <c r="D253" s="122" t="s">
        <v>9</v>
      </c>
      <c r="E253" s="124">
        <v>6000</v>
      </c>
      <c r="F253" s="124">
        <v>6000</v>
      </c>
      <c r="G253" s="124">
        <v>6000</v>
      </c>
    </row>
    <row r="254" spans="1:7" x14ac:dyDescent="0.25">
      <c r="A254" s="120" t="s">
        <v>66</v>
      </c>
      <c r="B254" s="150" t="s">
        <v>237</v>
      </c>
      <c r="C254" s="147"/>
      <c r="D254" s="120" t="s">
        <v>141</v>
      </c>
      <c r="E254" s="121">
        <v>152000</v>
      </c>
      <c r="F254" s="121">
        <f>F255</f>
        <v>0</v>
      </c>
      <c r="G254" s="121">
        <f>G255</f>
        <v>0</v>
      </c>
    </row>
    <row r="255" spans="1:7" x14ac:dyDescent="0.25">
      <c r="A255" s="122"/>
      <c r="B255" s="123">
        <v>3</v>
      </c>
      <c r="C255" s="133"/>
      <c r="D255" s="122" t="s">
        <v>6</v>
      </c>
      <c r="E255" s="124">
        <v>152000</v>
      </c>
      <c r="F255" s="124">
        <f>F256</f>
        <v>0</v>
      </c>
      <c r="G255" s="124">
        <f>G256</f>
        <v>0</v>
      </c>
    </row>
    <row r="256" spans="1:7" ht="12.75" customHeight="1" x14ac:dyDescent="0.25">
      <c r="A256" s="122"/>
      <c r="B256" s="123">
        <v>38</v>
      </c>
      <c r="C256" s="133"/>
      <c r="D256" s="122" t="s">
        <v>9</v>
      </c>
      <c r="E256" s="124">
        <v>152000</v>
      </c>
      <c r="F256" s="124">
        <v>0</v>
      </c>
      <c r="G256" s="124">
        <v>0</v>
      </c>
    </row>
    <row r="257" spans="1:7" x14ac:dyDescent="0.25">
      <c r="A257" s="120" t="s">
        <v>66</v>
      </c>
      <c r="B257" s="150" t="s">
        <v>238</v>
      </c>
      <c r="C257" s="147"/>
      <c r="D257" s="120" t="s">
        <v>239</v>
      </c>
      <c r="E257" s="121">
        <v>45000</v>
      </c>
      <c r="F257" s="121">
        <f>F258</f>
        <v>45000</v>
      </c>
      <c r="G257" s="121">
        <f>G258</f>
        <v>45000</v>
      </c>
    </row>
    <row r="258" spans="1:7" x14ac:dyDescent="0.25">
      <c r="A258" s="122"/>
      <c r="B258" s="123">
        <v>3</v>
      </c>
      <c r="C258" s="133"/>
      <c r="D258" s="122" t="s">
        <v>6</v>
      </c>
      <c r="E258" s="124">
        <v>45000</v>
      </c>
      <c r="F258" s="124">
        <f>F259</f>
        <v>45000</v>
      </c>
      <c r="G258" s="124">
        <f>G259</f>
        <v>45000</v>
      </c>
    </row>
    <row r="259" spans="1:7" x14ac:dyDescent="0.25">
      <c r="A259" s="122"/>
      <c r="B259" s="123">
        <v>32</v>
      </c>
      <c r="C259" s="133"/>
      <c r="D259" s="122" t="s">
        <v>8</v>
      </c>
      <c r="E259" s="124">
        <v>45000</v>
      </c>
      <c r="F259" s="124">
        <v>45000</v>
      </c>
      <c r="G259" s="124">
        <v>45000</v>
      </c>
    </row>
    <row r="260" spans="1:7" x14ac:dyDescent="0.25">
      <c r="A260" s="116" t="s">
        <v>63</v>
      </c>
      <c r="B260" s="151" t="s">
        <v>292</v>
      </c>
      <c r="C260" s="145"/>
      <c r="D260" s="116" t="s">
        <v>240</v>
      </c>
      <c r="E260" s="117">
        <v>120500</v>
      </c>
      <c r="F260" s="117">
        <f>F261</f>
        <v>70500</v>
      </c>
      <c r="G260" s="117">
        <f>G261</f>
        <v>70500</v>
      </c>
    </row>
    <row r="261" spans="1:7" x14ac:dyDescent="0.25">
      <c r="A261" s="118" t="s">
        <v>64</v>
      </c>
      <c r="B261" s="146" t="s">
        <v>241</v>
      </c>
      <c r="C261" s="147"/>
      <c r="D261" s="118" t="s">
        <v>242</v>
      </c>
      <c r="E261" s="119">
        <v>120500</v>
      </c>
      <c r="F261" s="119">
        <f>F263</f>
        <v>70500</v>
      </c>
      <c r="G261" s="119">
        <f>G263</f>
        <v>70500</v>
      </c>
    </row>
    <row r="262" spans="1:7" ht="12.75" customHeight="1" x14ac:dyDescent="0.25">
      <c r="A262" s="148" t="s">
        <v>159</v>
      </c>
      <c r="B262" s="149"/>
      <c r="C262" s="149"/>
      <c r="D262" s="149"/>
      <c r="E262" s="132"/>
      <c r="F262" s="132"/>
      <c r="G262" s="132"/>
    </row>
    <row r="263" spans="1:7" x14ac:dyDescent="0.25">
      <c r="A263" s="120" t="s">
        <v>66</v>
      </c>
      <c r="B263" s="150" t="s">
        <v>243</v>
      </c>
      <c r="C263" s="147"/>
      <c r="D263" s="120" t="s">
        <v>244</v>
      </c>
      <c r="E263" s="121">
        <v>120500</v>
      </c>
      <c r="F263" s="121">
        <f>F264+F266</f>
        <v>70500</v>
      </c>
      <c r="G263" s="121">
        <f>G264+G266</f>
        <v>70500</v>
      </c>
    </row>
    <row r="264" spans="1:7" x14ac:dyDescent="0.25">
      <c r="A264" s="122"/>
      <c r="B264" s="123">
        <v>3</v>
      </c>
      <c r="C264" s="133"/>
      <c r="D264" s="122" t="s">
        <v>6</v>
      </c>
      <c r="E264" s="124">
        <v>80500</v>
      </c>
      <c r="F264" s="124">
        <f>F265</f>
        <v>30500</v>
      </c>
      <c r="G264" s="124">
        <f>G265</f>
        <v>30500</v>
      </c>
    </row>
    <row r="265" spans="1:7" x14ac:dyDescent="0.25">
      <c r="A265" s="122"/>
      <c r="B265" s="123">
        <v>32</v>
      </c>
      <c r="C265" s="133"/>
      <c r="D265" s="122" t="s">
        <v>8</v>
      </c>
      <c r="E265" s="124">
        <v>80500</v>
      </c>
      <c r="F265" s="124">
        <v>30500</v>
      </c>
      <c r="G265" s="124">
        <v>30500</v>
      </c>
    </row>
    <row r="266" spans="1:7" x14ac:dyDescent="0.25">
      <c r="A266" s="122"/>
      <c r="B266" s="123">
        <v>4</v>
      </c>
      <c r="C266" s="133"/>
      <c r="D266" s="122" t="s">
        <v>10</v>
      </c>
      <c r="E266" s="124">
        <v>40000</v>
      </c>
      <c r="F266" s="124">
        <f>F267</f>
        <v>40000</v>
      </c>
      <c r="G266" s="124">
        <f>G267</f>
        <v>40000</v>
      </c>
    </row>
    <row r="267" spans="1:7" x14ac:dyDescent="0.25">
      <c r="A267" s="122"/>
      <c r="B267" s="123">
        <v>42</v>
      </c>
      <c r="C267" s="133"/>
      <c r="D267" s="122" t="s">
        <v>11</v>
      </c>
      <c r="E267" s="124">
        <v>40000</v>
      </c>
      <c r="F267" s="124">
        <v>40000</v>
      </c>
      <c r="G267" s="124">
        <v>40000</v>
      </c>
    </row>
    <row r="268" spans="1:7" x14ac:dyDescent="0.25">
      <c r="A268" s="113" t="s">
        <v>61</v>
      </c>
      <c r="B268" s="114" t="s">
        <v>142</v>
      </c>
      <c r="C268" s="131"/>
      <c r="D268" s="113" t="s">
        <v>245</v>
      </c>
      <c r="E268" s="115">
        <v>3940180</v>
      </c>
      <c r="F268" s="115">
        <f>F269+F294</f>
        <v>3330740</v>
      </c>
      <c r="G268" s="115">
        <f>G269+G294</f>
        <v>3338740</v>
      </c>
    </row>
    <row r="269" spans="1:7" x14ac:dyDescent="0.25">
      <c r="A269" s="116" t="s">
        <v>63</v>
      </c>
      <c r="B269" s="151" t="s">
        <v>293</v>
      </c>
      <c r="C269" s="145"/>
      <c r="D269" s="116" t="s">
        <v>294</v>
      </c>
      <c r="E269" s="117">
        <v>2309180</v>
      </c>
      <c r="F269" s="117">
        <f>F270+F287</f>
        <v>2079740</v>
      </c>
      <c r="G269" s="117">
        <f>G270+G287</f>
        <v>2087740</v>
      </c>
    </row>
    <row r="270" spans="1:7" x14ac:dyDescent="0.25">
      <c r="A270" s="118" t="s">
        <v>64</v>
      </c>
      <c r="B270" s="146" t="s">
        <v>246</v>
      </c>
      <c r="C270" s="147"/>
      <c r="D270" s="118" t="s">
        <v>169</v>
      </c>
      <c r="E270" s="119">
        <v>1826180</v>
      </c>
      <c r="F270" s="119">
        <f>F272+F276+F281+F283</f>
        <v>1774740</v>
      </c>
      <c r="G270" s="119">
        <f>G272+G276+G281+G283</f>
        <v>1774740</v>
      </c>
    </row>
    <row r="271" spans="1:7" ht="12.75" customHeight="1" x14ac:dyDescent="0.25">
      <c r="A271" s="148" t="s">
        <v>159</v>
      </c>
      <c r="B271" s="149"/>
      <c r="C271" s="149"/>
      <c r="D271" s="149"/>
      <c r="E271" s="132"/>
      <c r="F271" s="132"/>
      <c r="G271" s="132"/>
    </row>
    <row r="272" spans="1:7" x14ac:dyDescent="0.25">
      <c r="A272" s="120" t="s">
        <v>66</v>
      </c>
      <c r="B272" s="150" t="s">
        <v>247</v>
      </c>
      <c r="C272" s="147"/>
      <c r="D272" s="120" t="s">
        <v>80</v>
      </c>
      <c r="E272" s="121">
        <v>664740</v>
      </c>
      <c r="F272" s="121">
        <f>F273</f>
        <v>664740</v>
      </c>
      <c r="G272" s="121">
        <f>G273</f>
        <v>664740</v>
      </c>
    </row>
    <row r="273" spans="1:7" x14ac:dyDescent="0.25">
      <c r="A273" s="122"/>
      <c r="B273" s="123">
        <v>3</v>
      </c>
      <c r="C273" s="133"/>
      <c r="D273" s="122" t="s">
        <v>6</v>
      </c>
      <c r="E273" s="124">
        <v>664740</v>
      </c>
      <c r="F273" s="124">
        <f>F274+F275</f>
        <v>664740</v>
      </c>
      <c r="G273" s="124">
        <f>G274+G275</f>
        <v>664740</v>
      </c>
    </row>
    <row r="274" spans="1:7" x14ac:dyDescent="0.25">
      <c r="A274" s="122"/>
      <c r="B274" s="123">
        <v>31</v>
      </c>
      <c r="C274" s="133"/>
      <c r="D274" s="122" t="s">
        <v>7</v>
      </c>
      <c r="E274" s="124">
        <v>608740</v>
      </c>
      <c r="F274" s="124">
        <v>608740</v>
      </c>
      <c r="G274" s="124">
        <v>608740</v>
      </c>
    </row>
    <row r="275" spans="1:7" ht="21" customHeight="1" x14ac:dyDescent="0.25">
      <c r="A275" s="122"/>
      <c r="B275" s="123">
        <v>32</v>
      </c>
      <c r="C275" s="133"/>
      <c r="D275" s="122" t="s">
        <v>8</v>
      </c>
      <c r="E275" s="124">
        <v>56000</v>
      </c>
      <c r="F275" s="124">
        <v>56000</v>
      </c>
      <c r="G275" s="124">
        <v>56000</v>
      </c>
    </row>
    <row r="276" spans="1:7" x14ac:dyDescent="0.25">
      <c r="A276" s="120" t="s">
        <v>66</v>
      </c>
      <c r="B276" s="150" t="s">
        <v>248</v>
      </c>
      <c r="C276" s="147"/>
      <c r="D276" s="120" t="s">
        <v>9</v>
      </c>
      <c r="E276" s="121">
        <v>1049440</v>
      </c>
      <c r="F276" s="121">
        <f>F277</f>
        <v>1003000</v>
      </c>
      <c r="G276" s="121">
        <f>G277</f>
        <v>1003000</v>
      </c>
    </row>
    <row r="277" spans="1:7" x14ac:dyDescent="0.25">
      <c r="A277" s="122"/>
      <c r="B277" s="123">
        <v>3</v>
      </c>
      <c r="C277" s="133"/>
      <c r="D277" s="122" t="s">
        <v>6</v>
      </c>
      <c r="E277" s="124">
        <v>1049440</v>
      </c>
      <c r="F277" s="124">
        <f>F278+F279</f>
        <v>1003000</v>
      </c>
      <c r="G277" s="124">
        <f>G278+G279</f>
        <v>1003000</v>
      </c>
    </row>
    <row r="278" spans="1:7" ht="11.25" customHeight="1" x14ac:dyDescent="0.25">
      <c r="A278" s="122"/>
      <c r="B278" s="123">
        <v>32</v>
      </c>
      <c r="C278" s="133"/>
      <c r="D278" s="122" t="s">
        <v>8</v>
      </c>
      <c r="E278" s="124">
        <v>1046440</v>
      </c>
      <c r="F278" s="124">
        <v>1000000</v>
      </c>
      <c r="G278" s="124">
        <v>1000000</v>
      </c>
    </row>
    <row r="279" spans="1:7" x14ac:dyDescent="0.25">
      <c r="A279" s="122"/>
      <c r="B279" s="123">
        <v>38</v>
      </c>
      <c r="C279" s="133"/>
      <c r="D279" s="122" t="s">
        <v>9</v>
      </c>
      <c r="E279" s="124">
        <v>3000</v>
      </c>
      <c r="F279" s="124">
        <v>3000</v>
      </c>
      <c r="G279" s="124">
        <v>3000</v>
      </c>
    </row>
    <row r="280" spans="1:7" x14ac:dyDescent="0.25">
      <c r="A280" s="120" t="s">
        <v>66</v>
      </c>
      <c r="B280" s="150" t="s">
        <v>249</v>
      </c>
      <c r="C280" s="147"/>
      <c r="D280" s="120" t="s">
        <v>16</v>
      </c>
      <c r="E280" s="121">
        <v>52000</v>
      </c>
      <c r="F280" s="121">
        <f>F281</f>
        <v>52000</v>
      </c>
      <c r="G280" s="121">
        <f>G281</f>
        <v>52000</v>
      </c>
    </row>
    <row r="281" spans="1:7" x14ac:dyDescent="0.25">
      <c r="A281" s="122"/>
      <c r="B281" s="123">
        <v>3</v>
      </c>
      <c r="C281" s="133"/>
      <c r="D281" s="122" t="s">
        <v>6</v>
      </c>
      <c r="E281" s="124">
        <v>52000</v>
      </c>
      <c r="F281" s="124">
        <f>F282</f>
        <v>52000</v>
      </c>
      <c r="G281" s="124">
        <f>G282</f>
        <v>52000</v>
      </c>
    </row>
    <row r="282" spans="1:7" x14ac:dyDescent="0.25">
      <c r="A282" s="122"/>
      <c r="B282" s="123">
        <v>34</v>
      </c>
      <c r="C282" s="133"/>
      <c r="D282" s="122" t="s">
        <v>16</v>
      </c>
      <c r="E282" s="124">
        <v>52000</v>
      </c>
      <c r="F282" s="124">
        <v>52000</v>
      </c>
      <c r="G282" s="124">
        <v>52000</v>
      </c>
    </row>
    <row r="283" spans="1:7" x14ac:dyDescent="0.25">
      <c r="A283" s="120" t="s">
        <v>66</v>
      </c>
      <c r="B283" s="150" t="s">
        <v>250</v>
      </c>
      <c r="C283" s="147"/>
      <c r="D283" s="120" t="s">
        <v>144</v>
      </c>
      <c r="E283" s="121">
        <v>60000</v>
      </c>
      <c r="F283" s="121">
        <f>F284</f>
        <v>55000</v>
      </c>
      <c r="G283" s="121">
        <f>G284</f>
        <v>55000</v>
      </c>
    </row>
    <row r="284" spans="1:7" ht="12.75" customHeight="1" x14ac:dyDescent="0.25">
      <c r="A284" s="122"/>
      <c r="B284" s="123">
        <v>4</v>
      </c>
      <c r="C284" s="133"/>
      <c r="D284" s="122" t="s">
        <v>10</v>
      </c>
      <c r="E284" s="124">
        <v>60000</v>
      </c>
      <c r="F284" s="124">
        <f>F285+F286</f>
        <v>55000</v>
      </c>
      <c r="G284" s="124">
        <f>G285+G286</f>
        <v>55000</v>
      </c>
    </row>
    <row r="285" spans="1:7" x14ac:dyDescent="0.25">
      <c r="A285" s="122"/>
      <c r="B285" s="123">
        <v>41</v>
      </c>
      <c r="C285" s="133"/>
      <c r="D285" s="122" t="s">
        <v>43</v>
      </c>
      <c r="E285" s="124">
        <v>6000</v>
      </c>
      <c r="F285" s="124">
        <v>5000</v>
      </c>
      <c r="G285" s="124">
        <v>5000</v>
      </c>
    </row>
    <row r="286" spans="1:7" x14ac:dyDescent="0.25">
      <c r="A286" s="122"/>
      <c r="B286" s="123">
        <v>42</v>
      </c>
      <c r="C286" s="133"/>
      <c r="D286" s="122" t="s">
        <v>11</v>
      </c>
      <c r="E286" s="124">
        <v>54000</v>
      </c>
      <c r="F286" s="124">
        <v>50000</v>
      </c>
      <c r="G286" s="124">
        <v>50000</v>
      </c>
    </row>
    <row r="287" spans="1:7" x14ac:dyDescent="0.25">
      <c r="A287" s="118" t="s">
        <v>64</v>
      </c>
      <c r="B287" s="146" t="s">
        <v>251</v>
      </c>
      <c r="C287" s="147"/>
      <c r="D287" s="118" t="s">
        <v>252</v>
      </c>
      <c r="E287" s="119">
        <v>483000</v>
      </c>
      <c r="F287" s="119">
        <f>F289</f>
        <v>305000</v>
      </c>
      <c r="G287" s="119">
        <f>G289</f>
        <v>313000</v>
      </c>
    </row>
    <row r="288" spans="1:7" ht="12.75" customHeight="1" x14ac:dyDescent="0.25">
      <c r="A288" s="148" t="s">
        <v>159</v>
      </c>
      <c r="B288" s="149"/>
      <c r="C288" s="149"/>
      <c r="D288" s="149"/>
      <c r="E288" s="132"/>
      <c r="F288" s="132"/>
      <c r="G288" s="132"/>
    </row>
    <row r="289" spans="1:7" x14ac:dyDescent="0.25">
      <c r="A289" s="120" t="s">
        <v>66</v>
      </c>
      <c r="B289" s="150" t="s">
        <v>253</v>
      </c>
      <c r="C289" s="147"/>
      <c r="D289" s="120" t="s">
        <v>145</v>
      </c>
      <c r="E289" s="121">
        <v>483000</v>
      </c>
      <c r="F289" s="121">
        <f>F290+F292</f>
        <v>305000</v>
      </c>
      <c r="G289" s="121">
        <f>G290+G292</f>
        <v>313000</v>
      </c>
    </row>
    <row r="290" spans="1:7" ht="12.75" customHeight="1" x14ac:dyDescent="0.25">
      <c r="A290" s="122"/>
      <c r="B290" s="123">
        <v>3</v>
      </c>
      <c r="C290" s="133"/>
      <c r="D290" s="122" t="s">
        <v>6</v>
      </c>
      <c r="E290" s="124">
        <v>28000</v>
      </c>
      <c r="F290" s="124">
        <f>F291</f>
        <v>15000</v>
      </c>
      <c r="G290" s="124">
        <f>G291</f>
        <v>13000</v>
      </c>
    </row>
    <row r="291" spans="1:7" x14ac:dyDescent="0.25">
      <c r="A291" s="122"/>
      <c r="B291" s="123">
        <v>34</v>
      </c>
      <c r="C291" s="133"/>
      <c r="D291" s="122" t="s">
        <v>16</v>
      </c>
      <c r="E291" s="124">
        <v>28000</v>
      </c>
      <c r="F291" s="124">
        <v>15000</v>
      </c>
      <c r="G291" s="124">
        <v>13000</v>
      </c>
    </row>
    <row r="292" spans="1:7" x14ac:dyDescent="0.25">
      <c r="A292" s="122"/>
      <c r="B292" s="123">
        <v>5</v>
      </c>
      <c r="C292" s="133"/>
      <c r="D292" s="122" t="s">
        <v>17</v>
      </c>
      <c r="E292" s="124">
        <v>455000</v>
      </c>
      <c r="F292" s="124">
        <f>F293</f>
        <v>290000</v>
      </c>
      <c r="G292" s="124">
        <f>G293</f>
        <v>300000</v>
      </c>
    </row>
    <row r="293" spans="1:7" x14ac:dyDescent="0.25">
      <c r="A293" s="122"/>
      <c r="B293" s="123">
        <v>54</v>
      </c>
      <c r="C293" s="133"/>
      <c r="D293" s="122" t="s">
        <v>18</v>
      </c>
      <c r="E293" s="124">
        <v>455000</v>
      </c>
      <c r="F293" s="124">
        <v>290000</v>
      </c>
      <c r="G293" s="124">
        <v>300000</v>
      </c>
    </row>
    <row r="294" spans="1:7" x14ac:dyDescent="0.25">
      <c r="A294" s="116" t="s">
        <v>63</v>
      </c>
      <c r="B294" s="144" t="s">
        <v>143</v>
      </c>
      <c r="C294" s="145"/>
      <c r="D294" s="116" t="s">
        <v>254</v>
      </c>
      <c r="E294" s="117">
        <v>1631000</v>
      </c>
      <c r="F294" s="117">
        <f>F295+F303+F307+F313</f>
        <v>1251000</v>
      </c>
      <c r="G294" s="117">
        <f>G295+G303+G307+G313</f>
        <v>1251000</v>
      </c>
    </row>
    <row r="295" spans="1:7" x14ac:dyDescent="0.25">
      <c r="A295" s="118" t="s">
        <v>64</v>
      </c>
      <c r="B295" s="146" t="s">
        <v>255</v>
      </c>
      <c r="C295" s="147"/>
      <c r="D295" s="118" t="s">
        <v>256</v>
      </c>
      <c r="E295" s="119">
        <v>1455000</v>
      </c>
      <c r="F295" s="119">
        <f>F297+F300</f>
        <v>1075000</v>
      </c>
      <c r="G295" s="119">
        <f>G297+G300</f>
        <v>1075000</v>
      </c>
    </row>
    <row r="296" spans="1:7" ht="12.75" customHeight="1" x14ac:dyDescent="0.25">
      <c r="A296" s="148" t="s">
        <v>159</v>
      </c>
      <c r="B296" s="149"/>
      <c r="C296" s="149"/>
      <c r="D296" s="149"/>
      <c r="E296" s="132"/>
      <c r="F296" s="132"/>
      <c r="G296" s="132"/>
    </row>
    <row r="297" spans="1:7" x14ac:dyDescent="0.25">
      <c r="A297" s="120" t="s">
        <v>66</v>
      </c>
      <c r="B297" s="150" t="s">
        <v>257</v>
      </c>
      <c r="C297" s="147"/>
      <c r="D297" s="120" t="s">
        <v>146</v>
      </c>
      <c r="E297" s="121">
        <v>75000</v>
      </c>
      <c r="F297" s="121">
        <f>F298</f>
        <v>75000</v>
      </c>
      <c r="G297" s="121">
        <f>G298</f>
        <v>75000</v>
      </c>
    </row>
    <row r="298" spans="1:7" x14ac:dyDescent="0.25">
      <c r="A298" s="122"/>
      <c r="B298" s="123">
        <v>3</v>
      </c>
      <c r="C298" s="133"/>
      <c r="D298" s="122" t="s">
        <v>6</v>
      </c>
      <c r="E298" s="124">
        <v>75000</v>
      </c>
      <c r="F298" s="124">
        <f>F299</f>
        <v>75000</v>
      </c>
      <c r="G298" s="124">
        <f>G299</f>
        <v>75000</v>
      </c>
    </row>
    <row r="299" spans="1:7" x14ac:dyDescent="0.25">
      <c r="A299" s="122"/>
      <c r="B299" s="123">
        <v>35</v>
      </c>
      <c r="C299" s="133"/>
      <c r="D299" s="122" t="s">
        <v>15</v>
      </c>
      <c r="E299" s="124">
        <v>75000</v>
      </c>
      <c r="F299" s="124">
        <v>75000</v>
      </c>
      <c r="G299" s="124">
        <v>75000</v>
      </c>
    </row>
    <row r="300" spans="1:7" x14ac:dyDescent="0.25">
      <c r="A300" s="120" t="s">
        <v>66</v>
      </c>
      <c r="B300" s="150" t="s">
        <v>258</v>
      </c>
      <c r="C300" s="147"/>
      <c r="D300" s="120" t="s">
        <v>259</v>
      </c>
      <c r="E300" s="121">
        <v>1380000</v>
      </c>
      <c r="F300" s="121">
        <f>F301</f>
        <v>1000000</v>
      </c>
      <c r="G300" s="121">
        <f>G301</f>
        <v>1000000</v>
      </c>
    </row>
    <row r="301" spans="1:7" x14ac:dyDescent="0.25">
      <c r="A301" s="122"/>
      <c r="B301" s="123">
        <v>3</v>
      </c>
      <c r="C301" s="133"/>
      <c r="D301" s="122" t="s">
        <v>6</v>
      </c>
      <c r="E301" s="124">
        <v>1380000</v>
      </c>
      <c r="F301" s="124">
        <f>F302</f>
        <v>1000000</v>
      </c>
      <c r="G301" s="124">
        <f>G302</f>
        <v>1000000</v>
      </c>
    </row>
    <row r="302" spans="1:7" x14ac:dyDescent="0.25">
      <c r="A302" s="122"/>
      <c r="B302" s="123">
        <v>38</v>
      </c>
      <c r="C302" s="133"/>
      <c r="D302" s="122" t="s">
        <v>9</v>
      </c>
      <c r="E302" s="124">
        <v>1380000</v>
      </c>
      <c r="F302" s="124">
        <v>1000000</v>
      </c>
      <c r="G302" s="124">
        <v>1000000</v>
      </c>
    </row>
    <row r="303" spans="1:7" x14ac:dyDescent="0.25">
      <c r="A303" s="118" t="s">
        <v>64</v>
      </c>
      <c r="B303" s="146" t="s">
        <v>260</v>
      </c>
      <c r="C303" s="147"/>
      <c r="D303" s="118" t="s">
        <v>261</v>
      </c>
      <c r="E303" s="119">
        <v>70000</v>
      </c>
      <c r="F303" s="119">
        <f t="shared" ref="F303:G305" si="0">F304</f>
        <v>70000</v>
      </c>
      <c r="G303" s="119">
        <f t="shared" si="0"/>
        <v>70000</v>
      </c>
    </row>
    <row r="304" spans="1:7" x14ac:dyDescent="0.25">
      <c r="A304" s="120" t="s">
        <v>66</v>
      </c>
      <c r="B304" s="150" t="s">
        <v>262</v>
      </c>
      <c r="C304" s="147"/>
      <c r="D304" s="120" t="s">
        <v>263</v>
      </c>
      <c r="E304" s="121">
        <v>70000</v>
      </c>
      <c r="F304" s="121">
        <f t="shared" si="0"/>
        <v>70000</v>
      </c>
      <c r="G304" s="121">
        <f t="shared" si="0"/>
        <v>70000</v>
      </c>
    </row>
    <row r="305" spans="1:7" x14ac:dyDescent="0.25">
      <c r="A305" s="122"/>
      <c r="B305" s="123">
        <v>3</v>
      </c>
      <c r="C305" s="133"/>
      <c r="D305" s="122" t="s">
        <v>6</v>
      </c>
      <c r="E305" s="124">
        <v>70000</v>
      </c>
      <c r="F305" s="124">
        <f t="shared" si="0"/>
        <v>70000</v>
      </c>
      <c r="G305" s="124">
        <f t="shared" si="0"/>
        <v>70000</v>
      </c>
    </row>
    <row r="306" spans="1:7" x14ac:dyDescent="0.25">
      <c r="A306" s="122"/>
      <c r="B306" s="123">
        <v>38</v>
      </c>
      <c r="C306" s="133"/>
      <c r="D306" s="122" t="s">
        <v>9</v>
      </c>
      <c r="E306" s="124">
        <v>70000</v>
      </c>
      <c r="F306" s="124">
        <v>70000</v>
      </c>
      <c r="G306" s="124">
        <v>70000</v>
      </c>
    </row>
    <row r="307" spans="1:7" x14ac:dyDescent="0.25">
      <c r="A307" s="118" t="s">
        <v>64</v>
      </c>
      <c r="B307" s="146" t="s">
        <v>264</v>
      </c>
      <c r="C307" s="147"/>
      <c r="D307" s="118" t="s">
        <v>265</v>
      </c>
      <c r="E307" s="119">
        <v>98000</v>
      </c>
      <c r="F307" s="119">
        <f>F308</f>
        <v>98000</v>
      </c>
      <c r="G307" s="119">
        <f>G308</f>
        <v>98000</v>
      </c>
    </row>
    <row r="308" spans="1:7" x14ac:dyDescent="0.25">
      <c r="A308" s="120" t="s">
        <v>66</v>
      </c>
      <c r="B308" s="150" t="s">
        <v>266</v>
      </c>
      <c r="C308" s="147"/>
      <c r="D308" s="120" t="s">
        <v>147</v>
      </c>
      <c r="E308" s="121">
        <v>98000</v>
      </c>
      <c r="F308" s="121">
        <f>F309</f>
        <v>98000</v>
      </c>
      <c r="G308" s="121">
        <f>G309</f>
        <v>98000</v>
      </c>
    </row>
    <row r="309" spans="1:7" x14ac:dyDescent="0.25">
      <c r="A309" s="122"/>
      <c r="B309" s="123">
        <v>3</v>
      </c>
      <c r="C309" s="133"/>
      <c r="D309" s="122" t="s">
        <v>6</v>
      </c>
      <c r="E309" s="124">
        <v>98000</v>
      </c>
      <c r="F309" s="124">
        <f>F310+F311+F312</f>
        <v>98000</v>
      </c>
      <c r="G309" s="124">
        <f>G310+G311+G312</f>
        <v>98000</v>
      </c>
    </row>
    <row r="310" spans="1:7" x14ac:dyDescent="0.25">
      <c r="A310" s="122"/>
      <c r="B310" s="123">
        <v>35</v>
      </c>
      <c r="C310" s="133"/>
      <c r="D310" s="122" t="s">
        <v>15</v>
      </c>
      <c r="E310" s="124">
        <v>85000</v>
      </c>
      <c r="F310" s="124">
        <v>85000</v>
      </c>
      <c r="G310" s="124">
        <v>85000</v>
      </c>
    </row>
    <row r="311" spans="1:7" x14ac:dyDescent="0.25">
      <c r="A311" s="122"/>
      <c r="B311" s="123">
        <v>36</v>
      </c>
      <c r="C311" s="133"/>
      <c r="D311" s="122" t="s">
        <v>12</v>
      </c>
      <c r="E311" s="124">
        <v>12000</v>
      </c>
      <c r="F311" s="124">
        <v>12000</v>
      </c>
      <c r="G311" s="124">
        <v>12000</v>
      </c>
    </row>
    <row r="312" spans="1:7" x14ac:dyDescent="0.25">
      <c r="A312" s="122"/>
      <c r="B312" s="123">
        <v>38</v>
      </c>
      <c r="C312" s="133"/>
      <c r="D312" s="122" t="s">
        <v>9</v>
      </c>
      <c r="E312" s="124">
        <v>1000</v>
      </c>
      <c r="F312" s="124">
        <v>1000</v>
      </c>
      <c r="G312" s="124">
        <v>1000</v>
      </c>
    </row>
    <row r="313" spans="1:7" x14ac:dyDescent="0.25">
      <c r="A313" s="118" t="s">
        <v>64</v>
      </c>
      <c r="B313" s="146" t="s">
        <v>267</v>
      </c>
      <c r="C313" s="147"/>
      <c r="D313" s="118" t="s">
        <v>268</v>
      </c>
      <c r="E313" s="119">
        <v>8000</v>
      </c>
      <c r="F313" s="119">
        <f t="shared" ref="F313:G315" si="1">F314</f>
        <v>8000</v>
      </c>
      <c r="G313" s="119">
        <f t="shared" si="1"/>
        <v>8000</v>
      </c>
    </row>
    <row r="314" spans="1:7" x14ac:dyDescent="0.25">
      <c r="A314" s="120" t="s">
        <v>66</v>
      </c>
      <c r="B314" s="150" t="s">
        <v>269</v>
      </c>
      <c r="C314" s="147"/>
      <c r="D314" s="120" t="s">
        <v>148</v>
      </c>
      <c r="E314" s="121">
        <v>8000</v>
      </c>
      <c r="F314" s="121">
        <f t="shared" si="1"/>
        <v>8000</v>
      </c>
      <c r="G314" s="121">
        <f t="shared" si="1"/>
        <v>8000</v>
      </c>
    </row>
    <row r="315" spans="1:7" x14ac:dyDescent="0.25">
      <c r="A315" s="122"/>
      <c r="B315" s="123">
        <v>3</v>
      </c>
      <c r="C315" s="133"/>
      <c r="D315" s="122" t="s">
        <v>6</v>
      </c>
      <c r="E315" s="124">
        <v>8000</v>
      </c>
      <c r="F315" s="124">
        <f t="shared" si="1"/>
        <v>8000</v>
      </c>
      <c r="G315" s="124">
        <f t="shared" si="1"/>
        <v>8000</v>
      </c>
    </row>
    <row r="316" spans="1:7" x14ac:dyDescent="0.25">
      <c r="A316" s="122"/>
      <c r="B316" s="123">
        <v>38</v>
      </c>
      <c r="C316" s="133"/>
      <c r="D316" s="122" t="s">
        <v>9</v>
      </c>
      <c r="E316" s="124">
        <v>8000</v>
      </c>
      <c r="F316" s="124">
        <v>8000</v>
      </c>
      <c r="G316" s="124">
        <v>8000</v>
      </c>
    </row>
    <row r="320" spans="1:7" ht="13.8" x14ac:dyDescent="0.25">
      <c r="A320" s="140" t="s">
        <v>0</v>
      </c>
      <c r="B320" s="140"/>
      <c r="C320" s="140"/>
      <c r="D320" s="140"/>
      <c r="E320" s="67"/>
      <c r="F320" s="68"/>
    </row>
    <row r="321" spans="1:6" ht="13.8" x14ac:dyDescent="0.25">
      <c r="A321" s="66"/>
      <c r="B321" s="69"/>
      <c r="C321" s="70"/>
      <c r="D321" s="71"/>
      <c r="E321" s="71"/>
      <c r="F321" s="72"/>
    </row>
    <row r="322" spans="1:6" x14ac:dyDescent="0.25">
      <c r="A322" s="141" t="s">
        <v>298</v>
      </c>
      <c r="B322" s="141"/>
      <c r="C322" s="141"/>
      <c r="D322" s="141"/>
      <c r="E322" s="141"/>
      <c r="F322" s="141"/>
    </row>
    <row r="323" spans="1:6" ht="22.5" customHeight="1" x14ac:dyDescent="0.25">
      <c r="A323" s="142"/>
      <c r="B323" s="142"/>
      <c r="C323" s="142"/>
      <c r="D323" s="142"/>
      <c r="E323" s="142"/>
      <c r="F323" s="142"/>
    </row>
    <row r="324" spans="1:6" ht="13.8" x14ac:dyDescent="0.25">
      <c r="A324" s="66"/>
      <c r="B324" s="69"/>
      <c r="C324" s="70"/>
      <c r="D324" s="71"/>
      <c r="E324" s="71"/>
      <c r="F324" s="72"/>
    </row>
    <row r="325" spans="1:6" ht="13.8" x14ac:dyDescent="0.25">
      <c r="A325" s="66"/>
      <c r="B325" s="69"/>
      <c r="C325" s="70"/>
      <c r="D325" s="71"/>
      <c r="E325" s="71"/>
      <c r="F325" s="72"/>
    </row>
    <row r="326" spans="1:6" ht="13.8" x14ac:dyDescent="0.25">
      <c r="A326" s="68" t="s">
        <v>297</v>
      </c>
      <c r="B326" s="69"/>
      <c r="C326" s="68"/>
      <c r="D326" s="67"/>
      <c r="E326" s="67"/>
      <c r="F326" s="68"/>
    </row>
    <row r="327" spans="1:6" ht="13.8" x14ac:dyDescent="0.25">
      <c r="A327" s="68" t="s">
        <v>296</v>
      </c>
      <c r="B327" s="69"/>
      <c r="C327" s="68"/>
      <c r="D327" s="67"/>
      <c r="E327" s="67"/>
      <c r="F327" s="68"/>
    </row>
    <row r="328" spans="1:6" ht="13.8" x14ac:dyDescent="0.25">
      <c r="A328" s="143"/>
      <c r="B328" s="143"/>
      <c r="C328" s="143"/>
      <c r="D328" s="67"/>
      <c r="E328" s="67"/>
      <c r="F328" s="68"/>
    </row>
    <row r="329" spans="1:6" ht="13.8" x14ac:dyDescent="0.25">
      <c r="A329" s="68"/>
      <c r="B329" s="69"/>
      <c r="C329" s="70"/>
      <c r="D329" s="71"/>
      <c r="E329" s="71"/>
      <c r="F329" s="72"/>
    </row>
    <row r="330" spans="1:6" ht="13.8" x14ac:dyDescent="0.25">
      <c r="A330" s="73"/>
      <c r="B330" s="74"/>
      <c r="C330" s="156" t="s">
        <v>46</v>
      </c>
      <c r="D330" s="156"/>
      <c r="E330" s="156"/>
      <c r="F330" s="70"/>
    </row>
    <row r="331" spans="1:6" ht="13.8" x14ac:dyDescent="0.25">
      <c r="A331" s="73"/>
      <c r="B331" s="74"/>
      <c r="C331" s="128"/>
      <c r="D331" s="154" t="s">
        <v>45</v>
      </c>
      <c r="E331" s="154"/>
      <c r="F331" s="75"/>
    </row>
    <row r="332" spans="1:6" ht="13.8" x14ac:dyDescent="0.25">
      <c r="A332" s="76"/>
      <c r="B332" s="65"/>
      <c r="C332" s="129"/>
      <c r="D332" s="155" t="s">
        <v>295</v>
      </c>
      <c r="E332" s="155"/>
      <c r="F332" s="65"/>
    </row>
  </sheetData>
  <mergeCells count="138">
    <mergeCell ref="B98:C98"/>
    <mergeCell ref="B182:C182"/>
    <mergeCell ref="A183:D183"/>
    <mergeCell ref="B184:C184"/>
    <mergeCell ref="B193:C193"/>
    <mergeCell ref="B196:C196"/>
    <mergeCell ref="B146:C146"/>
    <mergeCell ref="A148:D148"/>
    <mergeCell ref="B149:C149"/>
    <mergeCell ref="B160:C160"/>
    <mergeCell ref="B199:C199"/>
    <mergeCell ref="B171:C171"/>
    <mergeCell ref="B172:C172"/>
    <mergeCell ref="A173:D173"/>
    <mergeCell ref="B174:C174"/>
    <mergeCell ref="B181:C181"/>
    <mergeCell ref="A103:D103"/>
    <mergeCell ref="B104:C104"/>
    <mergeCell ref="B120:C120"/>
    <mergeCell ref="B130:C130"/>
    <mergeCell ref="B134:C134"/>
    <mergeCell ref="A135:D135"/>
    <mergeCell ref="B62:C62"/>
    <mergeCell ref="A58:D58"/>
    <mergeCell ref="B59:C59"/>
    <mergeCell ref="B86:C86"/>
    <mergeCell ref="B83:C83"/>
    <mergeCell ref="B89:C89"/>
    <mergeCell ref="B66:C66"/>
    <mergeCell ref="B67:C67"/>
    <mergeCell ref="A68:D68"/>
    <mergeCell ref="B69:C69"/>
    <mergeCell ref="A5:F5"/>
    <mergeCell ref="A6:F6"/>
    <mergeCell ref="B14:C14"/>
    <mergeCell ref="A15:D15"/>
    <mergeCell ref="B33:C33"/>
    <mergeCell ref="B40:C40"/>
    <mergeCell ref="B16:C16"/>
    <mergeCell ref="B36:C36"/>
    <mergeCell ref="D332:E332"/>
    <mergeCell ref="B270:C270"/>
    <mergeCell ref="A271:D271"/>
    <mergeCell ref="B272:C272"/>
    <mergeCell ref="B276:C276"/>
    <mergeCell ref="B244:C244"/>
    <mergeCell ref="B304:C304"/>
    <mergeCell ref="B307:C307"/>
    <mergeCell ref="C330:E330"/>
    <mergeCell ref="B283:C283"/>
    <mergeCell ref="B289:C289"/>
    <mergeCell ref="D331:E331"/>
    <mergeCell ref="B30:C30"/>
    <mergeCell ref="B31:C31"/>
    <mergeCell ref="A32:D32"/>
    <mergeCell ref="B297:C297"/>
    <mergeCell ref="B300:C300"/>
    <mergeCell ref="B303:C303"/>
    <mergeCell ref="B41:C41"/>
    <mergeCell ref="A42:D42"/>
    <mergeCell ref="B43:C43"/>
    <mergeCell ref="B46:C46"/>
    <mergeCell ref="B13:C13"/>
    <mergeCell ref="B19:C19"/>
    <mergeCell ref="B22:C22"/>
    <mergeCell ref="B25:C25"/>
    <mergeCell ref="A26:D26"/>
    <mergeCell ref="B27:C27"/>
    <mergeCell ref="B50:C50"/>
    <mergeCell ref="B51:C51"/>
    <mergeCell ref="A52:D52"/>
    <mergeCell ref="B53:C53"/>
    <mergeCell ref="B56:C56"/>
    <mergeCell ref="B57:C57"/>
    <mergeCell ref="B72:C72"/>
    <mergeCell ref="B80:C80"/>
    <mergeCell ref="B108:C108"/>
    <mergeCell ref="B111:C111"/>
    <mergeCell ref="B114:C114"/>
    <mergeCell ref="B117:C117"/>
    <mergeCell ref="B95:C95"/>
    <mergeCell ref="B102:C102"/>
    <mergeCell ref="B92:C92"/>
    <mergeCell ref="B101:C101"/>
    <mergeCell ref="B118:C118"/>
    <mergeCell ref="A119:D119"/>
    <mergeCell ref="B153:C153"/>
    <mergeCell ref="B156:C156"/>
    <mergeCell ref="B163:C163"/>
    <mergeCell ref="B164:C164"/>
    <mergeCell ref="B136:C136"/>
    <mergeCell ref="B140:C140"/>
    <mergeCell ref="B147:C147"/>
    <mergeCell ref="B143:C143"/>
    <mergeCell ref="A165:D165"/>
    <mergeCell ref="B166:C166"/>
    <mergeCell ref="B187:C187"/>
    <mergeCell ref="B190:C190"/>
    <mergeCell ref="B202:C202"/>
    <mergeCell ref="B205:C205"/>
    <mergeCell ref="B178:C178"/>
    <mergeCell ref="B208:C208"/>
    <mergeCell ref="A210:D210"/>
    <mergeCell ref="B209:C209"/>
    <mergeCell ref="B228:C228"/>
    <mergeCell ref="B231:C231"/>
    <mergeCell ref="B234:C234"/>
    <mergeCell ref="B211:C211"/>
    <mergeCell ref="B215:C215"/>
    <mergeCell ref="B221:C221"/>
    <mergeCell ref="B224:C224"/>
    <mergeCell ref="B235:C235"/>
    <mergeCell ref="A236:D236"/>
    <mergeCell ref="B237:C237"/>
    <mergeCell ref="B240:C240"/>
    <mergeCell ref="B243:C243"/>
    <mergeCell ref="A245:D245"/>
    <mergeCell ref="B246:C246"/>
    <mergeCell ref="B250:C250"/>
    <mergeCell ref="B254:C254"/>
    <mergeCell ref="B257:C257"/>
    <mergeCell ref="B260:C260"/>
    <mergeCell ref="B261:C261"/>
    <mergeCell ref="A262:D262"/>
    <mergeCell ref="B263:C263"/>
    <mergeCell ref="B269:C269"/>
    <mergeCell ref="B280:C280"/>
    <mergeCell ref="B287:C287"/>
    <mergeCell ref="A288:D288"/>
    <mergeCell ref="A320:D320"/>
    <mergeCell ref="A322:F323"/>
    <mergeCell ref="A328:C328"/>
    <mergeCell ref="B294:C294"/>
    <mergeCell ref="B295:C295"/>
    <mergeCell ref="A296:D296"/>
    <mergeCell ref="B308:C308"/>
    <mergeCell ref="B313:C313"/>
    <mergeCell ref="B314:C314"/>
  </mergeCells>
  <printOptions horizontalCentered="1"/>
  <pageMargins left="0.39370078740157483" right="0.35433070866141736" top="0.59055118110236227" bottom="0.59055118110236227" header="0.31496062992125984" footer="0.31496062992125984"/>
  <pageSetup paperSize="9" scale="73" firstPageNumber="9" orientation="portrait" useFirstPageNumber="1" errors="blank" r:id="rId1"/>
  <headerFooter alignWithMargins="0">
    <oddFooter>&amp;C&amp;9 10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5</vt:i4>
      </vt:variant>
      <vt:variant>
        <vt:lpstr>Imenovani rasponi</vt:lpstr>
      </vt:variant>
      <vt:variant>
        <vt:i4>5</vt:i4>
      </vt:variant>
    </vt:vector>
  </HeadingPairs>
  <TitlesOfParts>
    <vt:vector size="10" baseType="lpstr">
      <vt:lpstr>PRIHODI 13-14</vt:lpstr>
      <vt:lpstr>RASHODI 13-14</vt:lpstr>
      <vt:lpstr>RN FIN 13-14</vt:lpstr>
      <vt:lpstr>Manjak</vt:lpstr>
      <vt:lpstr>POSEBNI DIO</vt:lpstr>
      <vt:lpstr>'POSEBNI DIO'!Ispis_naslova</vt:lpstr>
      <vt:lpstr>'PRIHODI 13-14'!Ispis_naslova</vt:lpstr>
      <vt:lpstr>'RN FIN 13-14'!Ispis_naslova</vt:lpstr>
      <vt:lpstr>'POSEBNI DIO'!Podrucje_ispisa</vt:lpstr>
      <vt:lpstr>'RASHODI 13-14'!Podrucje_ispisa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Brezovec Klaudija</dc:creator>
  <cp:lastModifiedBy>Snježana Canjuga</cp:lastModifiedBy>
  <cp:lastPrinted>2013-12-27T07:07:37Z</cp:lastPrinted>
  <dcterms:created xsi:type="dcterms:W3CDTF">2005-11-06T16:56:23Z</dcterms:created>
  <dcterms:modified xsi:type="dcterms:W3CDTF">2014-01-10T12:14:28Z</dcterms:modified>
</cp:coreProperties>
</file>